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出\TC-3\中華圏\"/>
    </mc:Choice>
  </mc:AlternateContent>
  <xr:revisionPtr revIDLastSave="0" documentId="13_ncr:1_{44CAF4CB-5B3E-4E56-AC85-E4A3EB49964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Sheet1!$A$1:$U$51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5" i="1" l="1"/>
  <c r="B16" i="1"/>
  <c r="B14" i="1"/>
  <c r="G16" i="1"/>
  <c r="O16" i="1" s="1"/>
  <c r="P16" i="1" s="1"/>
  <c r="E16" i="1"/>
  <c r="F16" i="1" s="1"/>
  <c r="A16" i="1"/>
  <c r="G15" i="1"/>
  <c r="O15" i="1" s="1"/>
  <c r="P15" i="1" s="1"/>
  <c r="E15" i="1"/>
  <c r="F15" i="1" s="1"/>
  <c r="A15" i="1"/>
  <c r="G14" i="1"/>
  <c r="O14" i="1" s="1"/>
  <c r="P14" i="1" s="1"/>
  <c r="E14" i="1"/>
  <c r="F14" i="1" s="1"/>
  <c r="A14" i="1"/>
  <c r="B42" i="1"/>
  <c r="B43" i="1"/>
  <c r="H16" i="1" l="1"/>
  <c r="I16" i="1"/>
  <c r="J16" i="1" s="1"/>
  <c r="K16" i="1"/>
  <c r="L16" i="1" s="1"/>
  <c r="M16" i="1"/>
  <c r="N16" i="1" s="1"/>
  <c r="C16" i="1"/>
  <c r="D16" i="1" s="1"/>
  <c r="H15" i="1"/>
  <c r="I15" i="1"/>
  <c r="J15" i="1" s="1"/>
  <c r="K15" i="1"/>
  <c r="L15" i="1" s="1"/>
  <c r="M15" i="1"/>
  <c r="N15" i="1" s="1"/>
  <c r="C15" i="1"/>
  <c r="D15" i="1" s="1"/>
  <c r="H14" i="1"/>
  <c r="I14" i="1"/>
  <c r="J14" i="1" s="1"/>
  <c r="K14" i="1"/>
  <c r="L14" i="1" s="1"/>
  <c r="M14" i="1"/>
  <c r="N14" i="1" s="1"/>
  <c r="C14" i="1"/>
  <c r="D14" i="1" s="1"/>
  <c r="AJ39" i="1" l="1"/>
  <c r="AM39" i="1" s="1"/>
  <c r="B40" i="1"/>
  <c r="C40" i="1"/>
  <c r="D40" i="1" s="1"/>
  <c r="E40" i="1"/>
  <c r="F40" i="1" s="1"/>
  <c r="K40" i="1"/>
  <c r="L40" i="1"/>
  <c r="M40" i="1"/>
  <c r="O40" i="1" s="1"/>
  <c r="P40" i="1" s="1"/>
  <c r="N40" i="1"/>
  <c r="C42" i="1"/>
  <c r="D42" i="1" s="1"/>
  <c r="E42" i="1"/>
  <c r="F42" i="1" s="1"/>
  <c r="K42" i="1"/>
  <c r="L42" i="1" s="1"/>
  <c r="M42" i="1"/>
  <c r="O42" i="1" s="1"/>
  <c r="P42" i="1" s="1"/>
  <c r="N42" i="1"/>
  <c r="C43" i="1"/>
  <c r="D43" i="1" s="1"/>
  <c r="E43" i="1"/>
  <c r="F43" i="1"/>
  <c r="K43" i="1"/>
  <c r="L43" i="1" s="1"/>
  <c r="M43" i="1"/>
  <c r="O43" i="1" s="1"/>
  <c r="P43" i="1" s="1"/>
  <c r="N43" i="1"/>
  <c r="AJ40" i="1"/>
  <c r="AM40" i="1" s="1"/>
  <c r="AJ41" i="1"/>
  <c r="AM41" i="1" s="1"/>
  <c r="AJ42" i="1"/>
  <c r="AM42" i="1" s="1"/>
  <c r="AJ43" i="1"/>
  <c r="AM43" i="1" s="1"/>
  <c r="A12" i="1"/>
  <c r="G9" i="1"/>
  <c r="G10" i="1"/>
  <c r="G12" i="1"/>
  <c r="M12" i="1" s="1"/>
  <c r="N12" i="1" s="1"/>
  <c r="AK10" i="1"/>
  <c r="AL10" i="1" s="1"/>
  <c r="AI10" i="1"/>
  <c r="AJ10" i="1" s="1"/>
  <c r="AG10" i="1"/>
  <c r="AH10" i="1" s="1"/>
  <c r="AE10" i="1"/>
  <c r="AF10" i="1" s="1"/>
  <c r="AD10" i="1"/>
  <c r="AA10" i="1"/>
  <c r="AB10" i="1" s="1"/>
  <c r="Y10" i="1"/>
  <c r="Z10" i="1" s="1"/>
  <c r="AK9" i="1"/>
  <c r="AL9" i="1" s="1"/>
  <c r="AI9" i="1"/>
  <c r="AJ9" i="1" s="1"/>
  <c r="AG9" i="1"/>
  <c r="AH9" i="1" s="1"/>
  <c r="AE9" i="1"/>
  <c r="AF9" i="1" s="1"/>
  <c r="AD9" i="1"/>
  <c r="AA9" i="1"/>
  <c r="AB9" i="1" s="1"/>
  <c r="Y9" i="1"/>
  <c r="Z9" i="1" s="1"/>
  <c r="B37" i="1"/>
  <c r="C37" i="1"/>
  <c r="D37" i="1"/>
  <c r="E37" i="1"/>
  <c r="F37" i="1" s="1"/>
  <c r="K37" i="1"/>
  <c r="L37" i="1" s="1"/>
  <c r="M37" i="1"/>
  <c r="N37" i="1" s="1"/>
  <c r="B38" i="1"/>
  <c r="C38" i="1"/>
  <c r="D38" i="1" s="1"/>
  <c r="E38" i="1"/>
  <c r="F38" i="1" s="1"/>
  <c r="K38" i="1"/>
  <c r="L38" i="1" s="1"/>
  <c r="M38" i="1"/>
  <c r="N38" i="1" s="1"/>
  <c r="B39" i="1"/>
  <c r="C39" i="1"/>
  <c r="D39" i="1"/>
  <c r="E39" i="1"/>
  <c r="F39" i="1" s="1"/>
  <c r="K39" i="1"/>
  <c r="L39" i="1" s="1"/>
  <c r="M39" i="1"/>
  <c r="N39" i="1" s="1"/>
  <c r="AJ37" i="1"/>
  <c r="AM37" i="1" s="1"/>
  <c r="AJ38" i="1"/>
  <c r="AM38" i="1" s="1"/>
  <c r="A43" i="1" l="1"/>
  <c r="C12" i="1"/>
  <c r="D12" i="1" s="1"/>
  <c r="A42" i="1"/>
  <c r="A40" i="1"/>
  <c r="K12" i="1"/>
  <c r="L12" i="1" s="1"/>
  <c r="I12" i="1"/>
  <c r="J12" i="1" s="1"/>
  <c r="H12" i="1"/>
  <c r="O39" i="1"/>
  <c r="P39" i="1" s="1"/>
  <c r="E12" i="1"/>
  <c r="F12" i="1" s="1"/>
  <c r="O12" i="1"/>
  <c r="P12" i="1" s="1"/>
  <c r="A37" i="1"/>
  <c r="A39" i="1"/>
  <c r="A38" i="1"/>
  <c r="O38" i="1"/>
  <c r="P38" i="1" s="1"/>
  <c r="O37" i="1"/>
  <c r="P37" i="1" s="1"/>
  <c r="S30" i="1" l="1"/>
  <c r="A9" i="1" l="1"/>
  <c r="A10" i="1"/>
  <c r="C10" i="1"/>
  <c r="D10" i="1" s="1"/>
  <c r="K9" i="1"/>
  <c r="L9" i="1" s="1"/>
  <c r="I10" i="1"/>
  <c r="J10" i="1" s="1"/>
  <c r="K10" i="1" l="1"/>
  <c r="L10" i="1" s="1"/>
  <c r="O10" i="1"/>
  <c r="P10" i="1" s="1"/>
  <c r="M10" i="1"/>
  <c r="N10" i="1" s="1"/>
  <c r="H10" i="1"/>
  <c r="E10" i="1"/>
  <c r="F10" i="1" s="1"/>
  <c r="I9" i="1"/>
  <c r="J9" i="1" s="1"/>
  <c r="H9" i="1"/>
  <c r="E9" i="1"/>
  <c r="F9" i="1" s="1"/>
  <c r="C9" i="1"/>
  <c r="D9" i="1" s="1"/>
  <c r="O9" i="1"/>
  <c r="P9" i="1" s="1"/>
  <c r="M9" i="1"/>
  <c r="N9" i="1" s="1"/>
</calcChain>
</file>

<file path=xl/sharedStrings.xml><?xml version="1.0" encoding="utf-8"?>
<sst xmlns="http://schemas.openxmlformats.org/spreadsheetml/2006/main" count="191" uniqueCount="125">
  <si>
    <t>　  　　　　HONG KONG SCHEDULE - 関東　　</t>
  </si>
  <si>
    <t>東京海運輸出営業所
TEL：03-6731-7721/FAX：03-6731-7351</t>
    <rPh sb="0" eb="2">
      <t>トウキョウ</t>
    </rPh>
    <rPh sb="2" eb="4">
      <t>カイウン</t>
    </rPh>
    <rPh sb="4" eb="6">
      <t>ユシュツ</t>
    </rPh>
    <rPh sb="6" eb="9">
      <t>エイギョウショ</t>
    </rPh>
    <phoneticPr fontId="1"/>
  </si>
  <si>
    <t>1/2</t>
  </si>
  <si>
    <t xml:space="preserve">UPDATED :  </t>
  </si>
  <si>
    <t>From Tokyo</t>
  </si>
  <si>
    <t>VESSEL</t>
  </si>
  <si>
    <t>VOY</t>
  </si>
  <si>
    <t>CFS CUT</t>
  </si>
  <si>
    <t>ETA</t>
  </si>
  <si>
    <t>ETD</t>
  </si>
  <si>
    <t>ETA CFS</t>
  </si>
  <si>
    <t>TYO</t>
  </si>
  <si>
    <t>HKG</t>
  </si>
  <si>
    <t>CAN</t>
  </si>
  <si>
    <t>HUG</t>
  </si>
  <si>
    <t>ZHI</t>
  </si>
  <si>
    <t>(CFS)</t>
  </si>
  <si>
    <t>0 DAYS</t>
  </si>
  <si>
    <t>4 DAYS</t>
  </si>
  <si>
    <t>8 DAYS</t>
  </si>
  <si>
    <t>9 DAYS</t>
  </si>
  <si>
    <t>12 DAYS</t>
  </si>
  <si>
    <t>※CFS倉庫受付時間　9:00~15:00</t>
  </si>
  <si>
    <t>貨物搬入先</t>
    <rPh sb="0" eb="2">
      <t>カモツ</t>
    </rPh>
    <rPh sb="2" eb="4">
      <t>ハンニュウ</t>
    </rPh>
    <rPh sb="4" eb="5">
      <t>サキ</t>
    </rPh>
    <phoneticPr fontId="22"/>
  </si>
  <si>
    <t>会社名</t>
  </si>
  <si>
    <r>
      <t xml:space="preserve"> 住所</t>
    </r>
    <r>
      <rPr>
        <sz val="26"/>
        <color theme="1"/>
        <rFont val="Meiryo UI"/>
        <family val="3"/>
        <charset val="128"/>
      </rPr>
      <t xml:space="preserve"> </t>
    </r>
    <r>
      <rPr>
        <sz val="26"/>
        <rFont val="Meiryo UI"/>
        <family val="3"/>
        <charset val="128"/>
      </rPr>
      <t>/</t>
    </r>
    <r>
      <rPr>
        <sz val="26"/>
        <color theme="1"/>
        <rFont val="Meiryo UI"/>
        <family val="3"/>
        <charset val="128"/>
      </rPr>
      <t xml:space="preserve"> </t>
    </r>
    <r>
      <rPr>
        <sz val="26"/>
        <rFont val="Meiryo UI"/>
        <family val="3"/>
        <charset val="128"/>
      </rPr>
      <t>保税名称</t>
    </r>
  </si>
  <si>
    <t>東京 CFS</t>
  </si>
  <si>
    <t>　  　 　 　HONG KONG SCHEDULE - 関東　　</t>
    <rPh sb="29" eb="31">
      <t>カントウ</t>
    </rPh>
    <phoneticPr fontId="1"/>
  </si>
  <si>
    <t>2/2</t>
  </si>
  <si>
    <t>V</t>
  </si>
  <si>
    <t>From Tokyo / Yokohama</t>
  </si>
  <si>
    <t>YOK</t>
  </si>
  <si>
    <t>㈱日成
協同組合　東京海貨センター内4F</t>
    <rPh sb="1" eb="3">
      <t>ニッセイ</t>
    </rPh>
    <rPh sb="4" eb="6">
      <t>キョウドウ</t>
    </rPh>
    <rPh sb="6" eb="8">
      <t>クミアイ</t>
    </rPh>
    <rPh sb="9" eb="11">
      <t>トウキョウ</t>
    </rPh>
    <rPh sb="11" eb="12">
      <t>ウミ</t>
    </rPh>
    <rPh sb="12" eb="13">
      <t>カ</t>
    </rPh>
    <rPh sb="17" eb="18">
      <t>ナイ</t>
    </rPh>
    <phoneticPr fontId="22"/>
  </si>
  <si>
    <t>東京都大田区東海4-3-1</t>
  </si>
  <si>
    <t>NACCS: 1FW69</t>
  </si>
  <si>
    <t>TEL : 03-5492-7251   FAX : 03-3790-8085</t>
  </si>
  <si>
    <t>横浜 CFS</t>
  </si>
  <si>
    <t>㈱日成
横浜港運事業協同組合内2F</t>
    <rPh sb="1" eb="3">
      <t>ニッセイ</t>
    </rPh>
    <rPh sb="4" eb="7">
      <t>ヨコハマコウ</t>
    </rPh>
    <rPh sb="7" eb="8">
      <t>ウン</t>
    </rPh>
    <rPh sb="8" eb="12">
      <t>ジギョウキョウドウ</t>
    </rPh>
    <rPh sb="12" eb="14">
      <t>クミアイ</t>
    </rPh>
    <rPh sb="14" eb="15">
      <t>ナイ</t>
    </rPh>
    <phoneticPr fontId="22"/>
  </si>
  <si>
    <t>神奈川県横浜市中区本牧埠頭1　</t>
    <rPh sb="0" eb="3">
      <t>カナガワ</t>
    </rPh>
    <rPh sb="3" eb="4">
      <t>ケン</t>
    </rPh>
    <rPh sb="4" eb="6">
      <t>ヨコハマ</t>
    </rPh>
    <rPh sb="6" eb="7">
      <t>シ</t>
    </rPh>
    <rPh sb="7" eb="8">
      <t>ナカ</t>
    </rPh>
    <rPh sb="8" eb="9">
      <t>ク</t>
    </rPh>
    <rPh sb="9" eb="11">
      <t>ホンモク</t>
    </rPh>
    <rPh sb="11" eb="13">
      <t>フトウ</t>
    </rPh>
    <phoneticPr fontId="1"/>
  </si>
  <si>
    <t>NACCS: 2EW30</t>
  </si>
  <si>
    <t>TEL : 045-622-5771   FAX : 045-622-6344</t>
  </si>
  <si>
    <t>横浜CFS搬入分</t>
    <rPh sb="0" eb="2">
      <t>ヨコハマ</t>
    </rPh>
    <rPh sb="5" eb="7">
      <t>ハンニュウ</t>
    </rPh>
    <rPh sb="7" eb="8">
      <t>ブン</t>
    </rPh>
    <phoneticPr fontId="1"/>
  </si>
  <si>
    <t>TYO</t>
    <phoneticPr fontId="1"/>
  </si>
  <si>
    <r>
      <rPr>
        <sz val="28"/>
        <color theme="4" tint="-0.249977111117893"/>
        <rFont val="Meiryo UI"/>
        <family val="3"/>
        <charset val="128"/>
      </rPr>
      <t>東京CFS搬入</t>
    </r>
    <r>
      <rPr>
        <sz val="22"/>
        <color theme="4" tint="-0.249977111117893"/>
        <rFont val="Meiryo UI"/>
        <family val="3"/>
        <charset val="128"/>
      </rPr>
      <t>分 (横浜CFS搬入分は2ページ目をご参照ください)</t>
    </r>
    <rPh sb="0" eb="2">
      <t>トウキョウ</t>
    </rPh>
    <rPh sb="5" eb="7">
      <t>ハンニュウ</t>
    </rPh>
    <rPh sb="7" eb="8">
      <t>ブン</t>
    </rPh>
    <rPh sb="8" eb="9">
      <t>シュッコウ</t>
    </rPh>
    <rPh sb="10" eb="12">
      <t>ヨコハマ</t>
    </rPh>
    <rPh sb="15" eb="18">
      <t>ハンニュウブン</t>
    </rPh>
    <rPh sb="18" eb="19">
      <t>シュッコウ</t>
    </rPh>
    <rPh sb="23" eb="24">
      <t>メ</t>
    </rPh>
    <rPh sb="26" eb="28">
      <t>サンショウ</t>
    </rPh>
    <phoneticPr fontId="1"/>
  </si>
  <si>
    <t>WAN HAI 370</t>
  </si>
  <si>
    <t>-</t>
    <phoneticPr fontId="1"/>
  </si>
  <si>
    <t>㈱宇徳　東京フレートセンター</t>
    <rPh sb="1" eb="3">
      <t>ウトク</t>
    </rPh>
    <rPh sb="4" eb="6">
      <t>トウキョウ</t>
    </rPh>
    <phoneticPr fontId="13"/>
  </si>
  <si>
    <t>NACCS CODE : 1FWC7</t>
    <phoneticPr fontId="1"/>
  </si>
  <si>
    <t>TEL : 03-3790-1241   FAX : 03-3790-0803</t>
    <phoneticPr fontId="1"/>
  </si>
  <si>
    <t>予約システム概要： https://www.utoc.co.jp/business/pdf/tfc_track_reservation_system_dispatcher.pdf</t>
    <phoneticPr fontId="13"/>
  </si>
  <si>
    <t>予約方法： https://www.utoc.co.jp/business/pdf/tfc_track_reservation_system_driver.pdf</t>
    <rPh sb="0" eb="2">
      <t>ヨヤク</t>
    </rPh>
    <rPh sb="2" eb="4">
      <t>ホウホウ</t>
    </rPh>
    <phoneticPr fontId="13"/>
  </si>
  <si>
    <t>(株)宇徳ホームページ： https://www.utoc.co.jp/business/logistics/warehouse/tfc/index.html</t>
    <phoneticPr fontId="13"/>
  </si>
  <si>
    <t>※貨物を搬入するためには事前の予約手続きが必要となります。</t>
    <phoneticPr fontId="13"/>
  </si>
  <si>
    <t>予約期日：入場日1営業日前の17時まで</t>
  </si>
  <si>
    <t>詳細は下記、搬入先ホームページ並びに予約マニュアルのリンクをご参照の上、必ず期日までの予約登録をお願いします。</t>
    <phoneticPr fontId="13"/>
  </si>
  <si>
    <t>担当：吉田様</t>
    <rPh sb="3" eb="5">
      <t>ヨシダ</t>
    </rPh>
    <phoneticPr fontId="1"/>
  </si>
  <si>
    <r>
      <t>東京都品川区八潮2-8-1</t>
    </r>
    <r>
      <rPr>
        <sz val="26"/>
        <color theme="1"/>
        <rFont val="Meiryo UI"/>
        <family val="3"/>
        <charset val="128"/>
      </rPr>
      <t xml:space="preserve">    </t>
    </r>
    <phoneticPr fontId="13"/>
  </si>
  <si>
    <t>WAN HAI 358</t>
    <phoneticPr fontId="1"/>
  </si>
  <si>
    <t>WAN HAI 368</t>
    <phoneticPr fontId="1"/>
  </si>
  <si>
    <t>WAN HAI 370</t>
    <phoneticPr fontId="1"/>
  </si>
  <si>
    <t>★なし</t>
    <phoneticPr fontId="1"/>
  </si>
  <si>
    <t>旧</t>
    <rPh sb="0" eb="1">
      <t>キュウ</t>
    </rPh>
    <phoneticPr fontId="1"/>
  </si>
  <si>
    <t>最終</t>
    <rPh sb="0" eb="2">
      <t>サイシュウ</t>
    </rPh>
    <phoneticPr fontId="1"/>
  </si>
  <si>
    <t>WAN HAI 358</t>
  </si>
  <si>
    <t>INTERASIA TENACITY</t>
  </si>
  <si>
    <t>※5/14(木)CFSカット分以降、搬入先CFSが変更になっております。</t>
    <rPh sb="25" eb="27">
      <t>ヘンコウ</t>
    </rPh>
    <phoneticPr fontId="1"/>
  </si>
  <si>
    <t>東京 CFS</t>
    <phoneticPr fontId="1"/>
  </si>
  <si>
    <t>S030</t>
    <phoneticPr fontId="1"/>
  </si>
  <si>
    <t>S033</t>
    <phoneticPr fontId="1"/>
  </si>
  <si>
    <t>S023</t>
    <phoneticPr fontId="1"/>
  </si>
  <si>
    <t>★WAN HAI 370</t>
  </si>
  <si>
    <t>-</t>
  </si>
  <si>
    <t>★WAN HAI 368</t>
  </si>
  <si>
    <t>S030</t>
  </si>
  <si>
    <t>7/17</t>
  </si>
  <si>
    <t>7/18</t>
  </si>
  <si>
    <t>7/14AM</t>
  </si>
  <si>
    <t>7/16</t>
  </si>
  <si>
    <t>7/15</t>
  </si>
  <si>
    <t>★WAN HAI 358</t>
  </si>
  <si>
    <t>S033</t>
  </si>
  <si>
    <t>7/24</t>
  </si>
  <si>
    <t>7/25</t>
  </si>
  <si>
    <t>7/21AM</t>
  </si>
  <si>
    <t>7/23</t>
  </si>
  <si>
    <t>7/22</t>
  </si>
  <si>
    <t>8/1</t>
  </si>
  <si>
    <t>7/28AM</t>
  </si>
  <si>
    <t>7/30</t>
  </si>
  <si>
    <t>7/29</t>
  </si>
  <si>
    <t>WAN HAI 368</t>
  </si>
  <si>
    <t>S039</t>
  </si>
  <si>
    <t>S039</t>
    <phoneticPr fontId="1"/>
  </si>
  <si>
    <t>S031</t>
    <phoneticPr fontId="1"/>
  </si>
  <si>
    <t>※NO SERVICE</t>
    <phoneticPr fontId="1"/>
  </si>
  <si>
    <t>S117</t>
  </si>
  <si>
    <t>8/2</t>
  </si>
  <si>
    <t>8/7</t>
  </si>
  <si>
    <t>8/8</t>
  </si>
  <si>
    <t>8/4AM</t>
  </si>
  <si>
    <t>8/6</t>
  </si>
  <si>
    <t>8/5</t>
  </si>
  <si>
    <t>NO SERVICE</t>
  </si>
  <si>
    <t>TBA</t>
  </si>
  <si>
    <t>8/21</t>
  </si>
  <si>
    <t>8/22</t>
  </si>
  <si>
    <t>8/18AM</t>
  </si>
  <si>
    <t>8/20</t>
  </si>
  <si>
    <t>8/19</t>
  </si>
  <si>
    <t>8/28</t>
  </si>
  <si>
    <t>8/29</t>
  </si>
  <si>
    <t>8/25AM</t>
  </si>
  <si>
    <t>8/27</t>
  </si>
  <si>
    <t>8/26</t>
  </si>
  <si>
    <t>NO SERVICE</t>
    <phoneticPr fontId="1"/>
  </si>
  <si>
    <t>※NO SERVICE</t>
  </si>
  <si>
    <t>*1)★WAN HAI 283</t>
  </si>
  <si>
    <t>S034</t>
  </si>
  <si>
    <t>S024</t>
  </si>
  <si>
    <r>
      <rPr>
        <sz val="10"/>
        <color rgb="FF000000"/>
        <rFont val="Segoe UI Symbol"/>
        <family val="2"/>
      </rPr>
      <t>★</t>
    </r>
    <r>
      <rPr>
        <sz val="10"/>
        <color rgb="FF000000"/>
        <rFont val="Times New Roman"/>
        <family val="1"/>
      </rPr>
      <t>WAN HAI 358</t>
    </r>
    <phoneticPr fontId="1"/>
  </si>
  <si>
    <t>★INTERASIA TENACITY</t>
    <phoneticPr fontId="1"/>
  </si>
  <si>
    <t>S034</t>
    <phoneticPr fontId="1"/>
  </si>
  <si>
    <t>S040</t>
    <phoneticPr fontId="1"/>
  </si>
  <si>
    <t>INTERASIA TENACITY</t>
    <phoneticPr fontId="1"/>
  </si>
  <si>
    <t>S024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</si>
</sst>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¥&quot;#,##0;[Red]&quot;¥&quot;\-#,##0"/>
    <numFmt numFmtId="8" formatCode="&quot;¥&quot;#,##0.00;[Red]&quot;¥&quot;\-#,##0.00"/>
    <numFmt numFmtId="176" formatCode="yyyy/m/d;@"/>
    <numFmt numFmtId="177" formatCode="\ d\Ayys"/>
    <numFmt numFmtId="178" formatCode="m/d;@"/>
  </numFmts>
  <fonts count="48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60"/>
      <color theme="0"/>
      <name val="Meiryo UI"/>
      <family val="3"/>
      <charset val="128"/>
    </font>
    <font>
      <b/>
      <sz val="36"/>
      <color theme="0"/>
      <name val="Meiryo UI"/>
      <family val="3"/>
      <charset val="128"/>
    </font>
    <font>
      <b/>
      <sz val="24"/>
      <color indexed="9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sz val="22"/>
      <color theme="4" tint="-0.249977111117893"/>
      <name val="Meiryo UI"/>
      <family val="3"/>
      <charset val="128"/>
    </font>
    <font>
      <sz val="28"/>
      <color theme="4" tint="-0.249977111117893"/>
      <name val="Meiryo UI"/>
      <family val="3"/>
      <charset val="128"/>
    </font>
    <font>
      <sz val="18"/>
      <color indexed="9"/>
      <name val="Meiryo UI"/>
      <family val="3"/>
      <charset val="128"/>
    </font>
    <font>
      <sz val="16"/>
      <name val="Meiryo UI"/>
      <family val="3"/>
      <charset val="128"/>
    </font>
    <font>
      <sz val="18"/>
      <name val="Meiryo UI"/>
      <family val="3"/>
      <charset val="128"/>
    </font>
    <font>
      <i/>
      <sz val="12"/>
      <name val="ＭＳ Ｐゴシック"/>
      <family val="3"/>
      <charset val="128"/>
    </font>
    <font>
      <b/>
      <sz val="28"/>
      <name val="Meiryo UI"/>
      <family val="3"/>
      <charset val="128"/>
    </font>
    <font>
      <b/>
      <sz val="26"/>
      <name val="Meiryo UI"/>
      <family val="3"/>
      <charset val="128"/>
    </font>
    <font>
      <sz val="26"/>
      <name val="Meiryo UI"/>
      <family val="3"/>
      <charset val="128"/>
    </font>
    <font>
      <sz val="26"/>
      <color theme="1"/>
      <name val="Meiryo UI"/>
      <family val="3"/>
      <charset val="128"/>
    </font>
    <font>
      <sz val="20"/>
      <name val="Meiryo UI"/>
      <family val="3"/>
      <charset val="128"/>
    </font>
    <font>
      <sz val="20"/>
      <color theme="1"/>
      <name val="Meiryo UI"/>
      <family val="3"/>
      <charset val="128"/>
    </font>
    <font>
      <sz val="24"/>
      <color theme="1"/>
      <name val="Meiryo UI"/>
      <family val="3"/>
      <charset val="128"/>
    </font>
    <font>
      <sz val="16"/>
      <color theme="5"/>
      <name val="Meiryo UI"/>
      <family val="3"/>
      <charset val="128"/>
    </font>
    <font>
      <sz val="6"/>
      <name val="ＭＳ Ｐゴシック"/>
      <family val="3"/>
      <charset val="128"/>
    </font>
    <font>
      <b/>
      <sz val="24"/>
      <name val="Meiryo UI"/>
      <family val="3"/>
      <charset val="128"/>
    </font>
    <font>
      <sz val="24"/>
      <name val="Meiryo UI"/>
      <family val="3"/>
      <charset val="128"/>
    </font>
    <font>
      <b/>
      <sz val="58"/>
      <color theme="0"/>
      <name val="Meiryo UI"/>
      <family val="3"/>
      <charset val="128"/>
    </font>
    <font>
      <b/>
      <sz val="22"/>
      <color indexed="9"/>
      <name val="Meiryo UI"/>
      <family val="3"/>
      <charset val="128"/>
    </font>
    <font>
      <sz val="22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b/>
      <sz val="16"/>
      <color theme="1"/>
      <name val="Meiryo UI"/>
      <family val="3"/>
      <charset val="128"/>
    </font>
    <font>
      <sz val="21"/>
      <color theme="1"/>
      <name val="Meiryo UI"/>
      <family val="3"/>
      <charset val="128"/>
    </font>
    <font>
      <sz val="10"/>
      <color rgb="FF000000"/>
      <name val="Times New Roman"/>
      <family val="1"/>
    </font>
    <font>
      <sz val="14"/>
      <name val="游ゴシック"/>
      <family val="3"/>
      <charset val="128"/>
      <scheme val="minor"/>
    </font>
    <font>
      <sz val="14"/>
      <name val="Meiryo UI"/>
      <family val="3"/>
      <charset val="128"/>
    </font>
    <font>
      <sz val="14"/>
      <color theme="1"/>
      <name val="游ゴシック"/>
      <family val="2"/>
      <charset val="128"/>
      <scheme val="minor"/>
    </font>
    <font>
      <sz val="22"/>
      <color theme="1"/>
      <name val="游ゴシック"/>
      <family val="2"/>
      <charset val="128"/>
      <scheme val="minor"/>
    </font>
    <font>
      <sz val="22"/>
      <color rgb="FFFF0000"/>
      <name val="游ゴシック"/>
      <family val="2"/>
      <charset val="128"/>
      <scheme val="minor"/>
    </font>
    <font>
      <b/>
      <sz val="22"/>
      <color theme="1"/>
      <name val="Meiryo UI"/>
      <family val="3"/>
      <charset val="128"/>
    </font>
    <font>
      <sz val="22"/>
      <name val="Meiryo UI"/>
      <family val="3"/>
      <charset val="128"/>
    </font>
    <font>
      <sz val="22"/>
      <color theme="5"/>
      <name val="Meiryo UI"/>
      <family val="3"/>
      <charset val="128"/>
    </font>
    <font>
      <b/>
      <sz val="36"/>
      <color rgb="FFFF0000"/>
      <name val="游ゴシック"/>
      <family val="3"/>
      <charset val="128"/>
      <scheme val="minor"/>
    </font>
    <font>
      <sz val="36"/>
      <color theme="1"/>
      <name val="游ゴシック"/>
      <family val="2"/>
      <charset val="128"/>
      <scheme val="minor"/>
    </font>
    <font>
      <sz val="36"/>
      <color theme="5"/>
      <name val="Meiryo UI"/>
      <family val="3"/>
      <charset val="128"/>
    </font>
    <font>
      <sz val="36"/>
      <name val="Meiryo UI"/>
      <family val="3"/>
      <charset val="128"/>
    </font>
    <font>
      <b/>
      <sz val="36"/>
      <color theme="1"/>
      <name val="Meiryo UI"/>
      <family val="3"/>
      <charset val="128"/>
    </font>
    <font>
      <sz val="7.5"/>
      <name val="MS PGothic"/>
      <family val="3"/>
      <charset val="128"/>
    </font>
    <font>
      <sz val="10"/>
      <color rgb="FF000000"/>
      <name val="Segoe UI Symbol"/>
      <family val="2"/>
    </font>
    <font>
      <sz val="10"/>
      <color rgb="FF000000"/>
      <name val="Times New Roman"/>
      <family val="2"/>
    </font>
  </fonts>
  <fills count="6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</patternFill>
    </fill>
    <fill>
      <patternFill patternType="solid">
        <fgColor theme="0" tint="-0.249977111117893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8">
    <xf numFmtId="0" fontId="0" fillId="0" borderId="0">
      <alignment vertical="center"/>
    </xf>
    <xf numFmtId="0" fontId="2" fillId="0" borderId="0"/>
    <xf numFmtId="38" fontId="2" fillId="0" borderId="0" applyFont="0" applyFill="0" applyBorder="0" applyAlignment="0" applyProtection="0"/>
    <xf numFmtId="40" fontId="2" fillId="0" borderId="0" applyFont="0" applyFill="0" applyBorder="0" applyAlignment="0" applyProtection="0"/>
    <xf numFmtId="6" fontId="2" fillId="0" borderId="0" applyFont="0" applyFill="0" applyBorder="0" applyAlignment="0" applyProtection="0"/>
    <xf numFmtId="8" fontId="2" fillId="0" borderId="0" applyFont="0" applyFill="0" applyBorder="0" applyAlignment="0" applyProtection="0"/>
    <xf numFmtId="0" fontId="2" fillId="0" borderId="0"/>
    <xf numFmtId="0" fontId="31" fillId="0" borderId="0"/>
  </cellStyleXfs>
  <cellXfs count="187">
    <xf numFmtId="0" fontId="0" fillId="0" borderId="0" xfId="0">
      <alignment vertical="center"/>
    </xf>
    <xf numFmtId="0" fontId="3" fillId="2" borderId="0" xfId="1" applyFont="1" applyFill="1" applyAlignment="1">
      <alignment vertical="center"/>
    </xf>
    <xf numFmtId="0" fontId="4" fillId="2" borderId="0" xfId="1" applyFont="1" applyFill="1" applyAlignment="1">
      <alignment vertical="center" wrapText="1"/>
    </xf>
    <xf numFmtId="0" fontId="4" fillId="2" borderId="0" xfId="1" applyFont="1" applyFill="1" applyAlignment="1">
      <alignment horizontal="center" vertical="center" wrapText="1"/>
    </xf>
    <xf numFmtId="0" fontId="6" fillId="0" borderId="0" xfId="1" applyFont="1" applyAlignment="1"/>
    <xf numFmtId="0" fontId="7" fillId="0" borderId="0" xfId="1" applyFont="1" applyFill="1" applyAlignment="1">
      <alignment horizontal="center" vertical="center"/>
    </xf>
    <xf numFmtId="0" fontId="8" fillId="0" borderId="0" xfId="1" applyFont="1" applyFill="1" applyAlignment="1">
      <alignment horizontal="left" vertical="center"/>
    </xf>
    <xf numFmtId="0" fontId="10" fillId="0" borderId="0" xfId="1" applyFont="1" applyFill="1" applyAlignment="1"/>
    <xf numFmtId="0" fontId="11" fillId="0" borderId="0" xfId="1" applyFont="1" applyAlignment="1"/>
    <xf numFmtId="0" fontId="12" fillId="0" borderId="0" xfId="1" applyFont="1" applyFill="1" applyAlignment="1">
      <alignment horizontal="center" vertical="center"/>
    </xf>
    <xf numFmtId="0" fontId="12" fillId="0" borderId="0" xfId="1" applyFont="1" applyAlignment="1">
      <alignment horizontal="right" vertical="center"/>
    </xf>
    <xf numFmtId="0" fontId="14" fillId="0" borderId="0" xfId="1" applyFont="1" applyFill="1" applyAlignment="1">
      <alignment horizontal="left" vertical="center"/>
    </xf>
    <xf numFmtId="0" fontId="12" fillId="0" borderId="0" xfId="1" applyFont="1" applyFill="1" applyAlignment="1">
      <alignment vertical="center"/>
    </xf>
    <xf numFmtId="0" fontId="7" fillId="0" borderId="0" xfId="1" applyFont="1" applyFill="1" applyAlignment="1">
      <alignment vertical="center"/>
    </xf>
    <xf numFmtId="0" fontId="6" fillId="0" borderId="0" xfId="1" applyFont="1" applyFill="1" applyAlignment="1">
      <alignment vertical="center"/>
    </xf>
    <xf numFmtId="0" fontId="21" fillId="0" borderId="0" xfId="1" applyFont="1" applyAlignment="1">
      <alignment vertical="center"/>
    </xf>
    <xf numFmtId="0" fontId="6" fillId="0" borderId="0" xfId="1" applyFont="1"/>
    <xf numFmtId="0" fontId="6" fillId="0" borderId="0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16" fillId="0" borderId="8" xfId="1" applyFont="1" applyBorder="1" applyAlignment="1">
      <alignment horizontal="center" vertical="center"/>
    </xf>
    <xf numFmtId="0" fontId="25" fillId="2" borderId="0" xfId="1" applyFont="1" applyFill="1" applyAlignment="1">
      <alignment vertical="center"/>
    </xf>
    <xf numFmtId="0" fontId="26" fillId="2" borderId="0" xfId="1" applyFont="1" applyFill="1" applyAlignment="1">
      <alignment vertical="center" wrapText="1"/>
    </xf>
    <xf numFmtId="178" fontId="27" fillId="0" borderId="0" xfId="1" quotePrefix="1" applyNumberFormat="1" applyFont="1" applyFill="1" applyBorder="1" applyAlignment="1" applyProtection="1">
      <alignment vertical="center" wrapText="1"/>
      <protection locked="0"/>
    </xf>
    <xf numFmtId="0" fontId="28" fillId="0" borderId="0" xfId="1" applyFont="1" applyFill="1" applyAlignment="1">
      <alignment vertical="center"/>
    </xf>
    <xf numFmtId="178" fontId="20" fillId="0" borderId="0" xfId="1" applyNumberFormat="1" applyFont="1" applyFill="1" applyBorder="1" applyAlignment="1" applyProtection="1">
      <alignment horizontal="center" vertical="center"/>
      <protection locked="0"/>
    </xf>
    <xf numFmtId="0" fontId="29" fillId="0" borderId="0" xfId="1" quotePrefix="1" applyNumberFormat="1" applyFont="1" applyFill="1" applyAlignment="1">
      <alignment horizontal="center" vertical="center" wrapText="1"/>
    </xf>
    <xf numFmtId="0" fontId="25" fillId="0" borderId="0" xfId="1" applyFont="1" applyFill="1" applyAlignment="1">
      <alignment vertical="center"/>
    </xf>
    <xf numFmtId="0" fontId="4" fillId="0" borderId="0" xfId="1" applyFont="1" applyFill="1" applyAlignment="1">
      <alignment vertical="center" wrapText="1"/>
    </xf>
    <xf numFmtId="0" fontId="4" fillId="0" borderId="0" xfId="1" applyFont="1" applyFill="1" applyAlignment="1">
      <alignment horizontal="center" vertical="center" wrapText="1"/>
    </xf>
    <xf numFmtId="0" fontId="26" fillId="0" borderId="0" xfId="1" applyFont="1" applyFill="1" applyAlignment="1">
      <alignment vertical="center" wrapText="1"/>
    </xf>
    <xf numFmtId="0" fontId="5" fillId="0" borderId="0" xfId="1" applyFont="1" applyFill="1" applyAlignment="1">
      <alignment horizontal="center" vertical="center" wrapText="1"/>
    </xf>
    <xf numFmtId="0" fontId="11" fillId="0" borderId="0" xfId="1" applyFont="1" applyAlignment="1">
      <alignment horizontal="left" vertical="center"/>
    </xf>
    <xf numFmtId="178" fontId="24" fillId="0" borderId="0" xfId="1" applyNumberFormat="1" applyFont="1" applyFill="1" applyBorder="1" applyAlignment="1" applyProtection="1">
      <alignment horizontal="center" vertical="center"/>
      <protection locked="0"/>
    </xf>
    <xf numFmtId="178" fontId="20" fillId="0" borderId="23" xfId="1" applyNumberFormat="1" applyFont="1" applyFill="1" applyBorder="1" applyAlignment="1" applyProtection="1">
      <alignment horizontal="center" vertical="center"/>
      <protection locked="0"/>
    </xf>
    <xf numFmtId="178" fontId="24" fillId="0" borderId="23" xfId="1" applyNumberFormat="1" applyFont="1" applyFill="1" applyBorder="1" applyAlignment="1" applyProtection="1">
      <alignment horizontal="center" vertical="center"/>
      <protection locked="0"/>
    </xf>
    <xf numFmtId="178" fontId="24" fillId="0" borderId="23" xfId="1" quotePrefix="1" applyNumberFormat="1" applyFont="1" applyFill="1" applyBorder="1" applyAlignment="1" applyProtection="1">
      <alignment horizontal="center" vertical="center" wrapText="1"/>
      <protection locked="0"/>
    </xf>
    <xf numFmtId="0" fontId="30" fillId="0" borderId="4" xfId="1" applyFont="1" applyBorder="1" applyAlignment="1">
      <alignment horizontal="left" vertical="center"/>
    </xf>
    <xf numFmtId="0" fontId="30" fillId="0" borderId="0" xfId="1" applyFont="1" applyBorder="1" applyAlignment="1">
      <alignment horizontal="center" vertical="center"/>
    </xf>
    <xf numFmtId="0" fontId="30" fillId="0" borderId="5" xfId="1" applyFont="1" applyBorder="1" applyAlignment="1">
      <alignment horizontal="right" vertical="center"/>
    </xf>
    <xf numFmtId="0" fontId="30" fillId="0" borderId="6" xfId="1" applyFont="1" applyBorder="1" applyAlignment="1">
      <alignment horizontal="left" vertical="center"/>
    </xf>
    <xf numFmtId="0" fontId="30" fillId="0" borderId="1" xfId="1" applyFont="1" applyBorder="1" applyAlignment="1">
      <alignment horizontal="center" vertical="center"/>
    </xf>
    <xf numFmtId="178" fontId="20" fillId="0" borderId="23" xfId="1" quotePrefix="1" applyNumberFormat="1" applyFont="1" applyFill="1" applyBorder="1" applyAlignment="1" applyProtection="1">
      <alignment horizontal="center" vertical="center" wrapText="1"/>
      <protection locked="0"/>
    </xf>
    <xf numFmtId="0" fontId="20" fillId="0" borderId="22" xfId="1" applyFont="1" applyFill="1" applyBorder="1" applyAlignment="1" applyProtection="1">
      <alignment horizontal="left" vertical="center" shrinkToFit="1"/>
      <protection locked="0"/>
    </xf>
    <xf numFmtId="0" fontId="20" fillId="0" borderId="23" xfId="1" applyFont="1" applyFill="1" applyBorder="1" applyAlignment="1" applyProtection="1">
      <alignment horizontal="left" vertical="center"/>
      <protection locked="0"/>
    </xf>
    <xf numFmtId="0" fontId="16" fillId="3" borderId="27" xfId="1" applyNumberFormat="1" applyFont="1" applyFill="1" applyBorder="1" applyAlignment="1">
      <alignment horizontal="center" vertical="center"/>
    </xf>
    <xf numFmtId="177" fontId="16" fillId="3" borderId="27" xfId="1" applyNumberFormat="1" applyFont="1" applyFill="1" applyBorder="1" applyAlignment="1">
      <alignment horizontal="center" vertical="center"/>
    </xf>
    <xf numFmtId="0" fontId="5" fillId="2" borderId="0" xfId="1" applyFont="1" applyFill="1" applyAlignment="1">
      <alignment horizontal="center" vertical="center" wrapText="1"/>
    </xf>
    <xf numFmtId="0" fontId="20" fillId="0" borderId="0" xfId="1" applyFont="1" applyFill="1" applyBorder="1" applyAlignment="1" applyProtection="1">
      <alignment horizontal="left" vertical="center"/>
      <protection locked="0"/>
    </xf>
    <xf numFmtId="0" fontId="30" fillId="0" borderId="7" xfId="1" applyFont="1" applyBorder="1" applyAlignment="1">
      <alignment horizontal="right" vertical="center"/>
    </xf>
    <xf numFmtId="0" fontId="20" fillId="0" borderId="0" xfId="1" applyFont="1" applyBorder="1" applyAlignment="1">
      <alignment vertical="center" wrapText="1"/>
    </xf>
    <xf numFmtId="0" fontId="30" fillId="0" borderId="2" xfId="1" applyFont="1" applyBorder="1" applyAlignment="1">
      <alignment horizontal="left" vertical="center"/>
    </xf>
    <xf numFmtId="0" fontId="30" fillId="0" borderId="3" xfId="1" applyFont="1" applyBorder="1" applyAlignment="1">
      <alignment horizontal="center" vertical="center"/>
    </xf>
    <xf numFmtId="0" fontId="30" fillId="0" borderId="17" xfId="1" applyFont="1" applyBorder="1" applyAlignment="1">
      <alignment horizontal="right" vertical="center"/>
    </xf>
    <xf numFmtId="0" fontId="23" fillId="0" borderId="0" xfId="1" applyFont="1" applyBorder="1" applyAlignment="1">
      <alignment vertical="center"/>
    </xf>
    <xf numFmtId="0" fontId="7" fillId="0" borderId="0" xfId="1" applyFont="1" applyFill="1" applyBorder="1" applyAlignment="1">
      <alignment vertical="center"/>
    </xf>
    <xf numFmtId="0" fontId="30" fillId="0" borderId="0" xfId="1" applyFont="1" applyBorder="1" applyAlignment="1">
      <alignment horizontal="left" vertical="center"/>
    </xf>
    <xf numFmtId="178" fontId="20" fillId="0" borderId="24" xfId="1" applyNumberFormat="1" applyFont="1" applyFill="1" applyBorder="1" applyAlignment="1" applyProtection="1">
      <alignment horizontal="center" vertical="center"/>
      <protection locked="0"/>
    </xf>
    <xf numFmtId="0" fontId="9" fillId="0" borderId="0" xfId="1" applyFont="1" applyFill="1" applyAlignment="1">
      <alignment horizontal="left" vertical="center"/>
    </xf>
    <xf numFmtId="178" fontId="20" fillId="0" borderId="0" xfId="1" quotePrefix="1" applyNumberFormat="1" applyFont="1" applyFill="1" applyBorder="1" applyAlignment="1" applyProtection="1">
      <alignment horizontal="center" vertical="center" wrapText="1"/>
      <protection locked="0"/>
    </xf>
    <xf numFmtId="178" fontId="24" fillId="0" borderId="0" xfId="1" quotePrefix="1" applyNumberFormat="1" applyFont="1" applyFill="1" applyBorder="1" applyAlignment="1" applyProtection="1">
      <alignment horizontal="center" vertical="center" wrapText="1"/>
      <protection locked="0"/>
    </xf>
    <xf numFmtId="0" fontId="16" fillId="0" borderId="13" xfId="1" applyFont="1" applyBorder="1" applyAlignment="1">
      <alignment horizontal="left" vertical="center"/>
    </xf>
    <xf numFmtId="0" fontId="16" fillId="0" borderId="14" xfId="1" applyFont="1" applyBorder="1" applyAlignment="1">
      <alignment vertical="center"/>
    </xf>
    <xf numFmtId="0" fontId="16" fillId="0" borderId="14" xfId="1" applyFont="1" applyBorder="1" applyAlignment="1">
      <alignment horizontal="left" vertical="center"/>
    </xf>
    <xf numFmtId="0" fontId="16" fillId="0" borderId="15" xfId="1" applyFont="1" applyBorder="1" applyAlignment="1">
      <alignment horizontal="right" vertical="center"/>
    </xf>
    <xf numFmtId="0" fontId="16" fillId="0" borderId="6" xfId="1" applyFont="1" applyBorder="1" applyAlignment="1">
      <alignment horizontal="left" vertical="center"/>
    </xf>
    <xf numFmtId="0" fontId="16" fillId="0" borderId="1" xfId="1" applyFont="1" applyBorder="1" applyAlignment="1">
      <alignment vertical="center"/>
    </xf>
    <xf numFmtId="0" fontId="16" fillId="0" borderId="1" xfId="1" applyFont="1" applyBorder="1" applyAlignment="1">
      <alignment horizontal="left" vertical="center"/>
    </xf>
    <xf numFmtId="0" fontId="16" fillId="0" borderId="7" xfId="1" applyFont="1" applyBorder="1" applyAlignment="1">
      <alignment horizontal="right" vertical="center"/>
    </xf>
    <xf numFmtId="0" fontId="32" fillId="0" borderId="0" xfId="0" applyFont="1">
      <alignment vertical="center"/>
    </xf>
    <xf numFmtId="0" fontId="33" fillId="0" borderId="0" xfId="1" applyFont="1" applyBorder="1" applyAlignment="1">
      <alignment horizontal="center" vertical="center" wrapText="1"/>
    </xf>
    <xf numFmtId="0" fontId="33" fillId="0" borderId="0" xfId="1" applyFont="1" applyBorder="1" applyAlignment="1">
      <alignment horizontal="left" vertical="center"/>
    </xf>
    <xf numFmtId="0" fontId="33" fillId="0" borderId="0" xfId="1" applyFont="1" applyBorder="1" applyAlignment="1">
      <alignment vertical="center"/>
    </xf>
    <xf numFmtId="0" fontId="33" fillId="0" borderId="0" xfId="1" applyFont="1" applyBorder="1" applyAlignment="1">
      <alignment horizontal="right" vertical="center"/>
    </xf>
    <xf numFmtId="0" fontId="33" fillId="0" borderId="0" xfId="1" applyFont="1"/>
    <xf numFmtId="0" fontId="34" fillId="0" borderId="0" xfId="0" applyFont="1">
      <alignment vertical="center"/>
    </xf>
    <xf numFmtId="0" fontId="35" fillId="0" borderId="0" xfId="0" applyFont="1">
      <alignment vertical="center"/>
    </xf>
    <xf numFmtId="0" fontId="36" fillId="0" borderId="0" xfId="0" applyFont="1">
      <alignment vertical="center"/>
    </xf>
    <xf numFmtId="0" fontId="37" fillId="0" borderId="0" xfId="1" applyFont="1" applyFill="1" applyBorder="1" applyAlignment="1" applyProtection="1">
      <protection locked="0"/>
    </xf>
    <xf numFmtId="0" fontId="27" fillId="0" borderId="0" xfId="1" applyFont="1" applyFill="1" applyBorder="1" applyAlignment="1" applyProtection="1">
      <alignment horizontal="center" vertical="center"/>
      <protection locked="0"/>
    </xf>
    <xf numFmtId="178" fontId="27" fillId="0" borderId="0" xfId="1" applyNumberFormat="1" applyFont="1" applyFill="1" applyBorder="1" applyAlignment="1" applyProtection="1">
      <alignment horizontal="center" vertical="center"/>
      <protection locked="0"/>
    </xf>
    <xf numFmtId="49" fontId="38" fillId="0" borderId="0" xfId="1" applyNumberFormat="1" applyFont="1" applyFill="1" applyBorder="1" applyAlignment="1" applyProtection="1">
      <alignment horizontal="center" vertical="center"/>
      <protection locked="0"/>
    </xf>
    <xf numFmtId="178" fontId="38" fillId="0" borderId="0" xfId="1" applyNumberFormat="1" applyFont="1" applyFill="1" applyBorder="1" applyAlignment="1" applyProtection="1">
      <alignment horizontal="center" vertical="center"/>
      <protection locked="0"/>
    </xf>
    <xf numFmtId="178" fontId="38" fillId="0" borderId="0" xfId="1" quotePrefix="1" applyNumberFormat="1" applyFont="1" applyFill="1" applyBorder="1" applyAlignment="1" applyProtection="1">
      <alignment horizontal="center" vertical="center" wrapText="1"/>
      <protection locked="0"/>
    </xf>
    <xf numFmtId="49" fontId="38" fillId="0" borderId="0" xfId="1" quotePrefix="1" applyNumberFormat="1" applyFont="1" applyFill="1" applyBorder="1" applyAlignment="1" applyProtection="1">
      <alignment horizontal="center" vertical="center" wrapText="1"/>
      <protection locked="0"/>
    </xf>
    <xf numFmtId="0" fontId="39" fillId="0" borderId="0" xfId="1" applyFont="1" applyAlignment="1">
      <alignment vertical="center"/>
    </xf>
    <xf numFmtId="0" fontId="38" fillId="0" borderId="0" xfId="1" applyFont="1" applyFill="1" applyAlignment="1">
      <alignment vertical="center"/>
    </xf>
    <xf numFmtId="0" fontId="40" fillId="0" borderId="0" xfId="0" applyFont="1">
      <alignment vertical="center"/>
    </xf>
    <xf numFmtId="0" fontId="41" fillId="0" borderId="0" xfId="0" applyFont="1">
      <alignment vertical="center"/>
    </xf>
    <xf numFmtId="0" fontId="42" fillId="0" borderId="0" xfId="1" applyFont="1" applyAlignment="1">
      <alignment vertical="center"/>
    </xf>
    <xf numFmtId="0" fontId="43" fillId="0" borderId="0" xfId="1" applyFont="1" applyFill="1" applyAlignment="1">
      <alignment vertical="center"/>
    </xf>
    <xf numFmtId="0" fontId="44" fillId="0" borderId="0" xfId="1" applyFont="1" applyFill="1" applyBorder="1" applyAlignment="1" applyProtection="1">
      <alignment wrapText="1"/>
      <protection locked="0"/>
    </xf>
    <xf numFmtId="0" fontId="43" fillId="0" borderId="0" xfId="1" applyFont="1"/>
    <xf numFmtId="0" fontId="28" fillId="0" borderId="0" xfId="1" applyFont="1" applyFill="1" applyBorder="1" applyAlignment="1">
      <alignment vertical="center"/>
    </xf>
    <xf numFmtId="0" fontId="0" fillId="0" borderId="0" xfId="0" applyBorder="1">
      <alignment vertical="center"/>
    </xf>
    <xf numFmtId="0" fontId="20" fillId="0" borderId="29" xfId="1" applyFont="1" applyFill="1" applyBorder="1" applyAlignment="1" applyProtection="1">
      <alignment horizontal="left" vertical="center" shrinkToFit="1"/>
      <protection locked="0"/>
    </xf>
    <xf numFmtId="0" fontId="20" fillId="0" borderId="30" xfId="1" applyFont="1" applyFill="1" applyBorder="1" applyAlignment="1" applyProtection="1">
      <alignment horizontal="left" vertical="center"/>
      <protection locked="0"/>
    </xf>
    <xf numFmtId="178" fontId="20" fillId="0" borderId="30" xfId="1" applyNumberFormat="1" applyFont="1" applyFill="1" applyBorder="1" applyAlignment="1" applyProtection="1">
      <alignment horizontal="center" vertical="center"/>
      <protection locked="0"/>
    </xf>
    <xf numFmtId="178" fontId="20" fillId="0" borderId="30" xfId="1" quotePrefix="1" applyNumberFormat="1" applyFont="1" applyFill="1" applyBorder="1" applyAlignment="1" applyProtection="1">
      <alignment horizontal="center" vertical="center" wrapText="1"/>
      <protection locked="0"/>
    </xf>
    <xf numFmtId="178" fontId="24" fillId="0" borderId="30" xfId="1" quotePrefix="1" applyNumberFormat="1" applyFont="1" applyFill="1" applyBorder="1" applyAlignment="1" applyProtection="1">
      <alignment horizontal="center" vertical="center" wrapText="1"/>
      <protection locked="0"/>
    </xf>
    <xf numFmtId="178" fontId="20" fillId="0" borderId="31" xfId="1" applyNumberFormat="1" applyFont="1" applyFill="1" applyBorder="1" applyAlignment="1" applyProtection="1">
      <alignment horizontal="center" vertical="center"/>
      <protection locked="0"/>
    </xf>
    <xf numFmtId="0" fontId="45" fillId="4" borderId="32" xfId="7" applyFont="1" applyFill="1" applyBorder="1" applyAlignment="1">
      <alignment horizontal="center" vertical="top" wrapText="1"/>
    </xf>
    <xf numFmtId="0" fontId="31" fillId="4" borderId="32" xfId="7" applyFill="1" applyBorder="1" applyAlignment="1">
      <alignment horizontal="left" wrapText="1"/>
    </xf>
    <xf numFmtId="0" fontId="31" fillId="0" borderId="32" xfId="7" applyFill="1" applyBorder="1" applyAlignment="1">
      <alignment horizontal="left" wrapText="1"/>
    </xf>
    <xf numFmtId="0" fontId="31" fillId="0" borderId="32" xfId="7" applyFill="1" applyBorder="1" applyAlignment="1">
      <alignment horizontal="left" wrapText="1"/>
    </xf>
    <xf numFmtId="0" fontId="45" fillId="4" borderId="32" xfId="7" applyFont="1" applyFill="1" applyBorder="1" applyAlignment="1">
      <alignment horizontal="center" vertical="top" wrapText="1"/>
    </xf>
    <xf numFmtId="0" fontId="31" fillId="4" borderId="32" xfId="7" applyFill="1" applyBorder="1" applyAlignment="1">
      <alignment horizontal="left" wrapText="1"/>
    </xf>
    <xf numFmtId="0" fontId="31" fillId="0" borderId="32" xfId="7" applyFill="1" applyBorder="1" applyAlignment="1">
      <alignment horizontal="left" wrapText="1"/>
    </xf>
    <xf numFmtId="0" fontId="45" fillId="4" borderId="32" xfId="7" applyFont="1" applyFill="1" applyBorder="1" applyAlignment="1">
      <alignment horizontal="center" vertical="top" wrapText="1"/>
    </xf>
    <xf numFmtId="0" fontId="31" fillId="4" borderId="32" xfId="7" applyFill="1" applyBorder="1" applyAlignment="1">
      <alignment horizontal="left" wrapText="1"/>
    </xf>
    <xf numFmtId="0" fontId="19" fillId="0" borderId="22" xfId="1" applyFont="1" applyFill="1" applyBorder="1" applyAlignment="1" applyProtection="1">
      <alignment horizontal="left" vertical="center" shrinkToFit="1"/>
      <protection locked="0"/>
    </xf>
    <xf numFmtId="0" fontId="19" fillId="0" borderId="23" xfId="1" applyFont="1" applyFill="1" applyBorder="1" applyAlignment="1" applyProtection="1">
      <alignment horizontal="left" vertical="center"/>
      <protection locked="0"/>
    </xf>
    <xf numFmtId="178" fontId="19" fillId="0" borderId="23" xfId="1" applyNumberFormat="1" applyFont="1" applyFill="1" applyBorder="1" applyAlignment="1" applyProtection="1">
      <alignment horizontal="center" vertical="center"/>
      <protection locked="0"/>
    </xf>
    <xf numFmtId="178" fontId="18" fillId="0" borderId="23" xfId="1" applyNumberFormat="1" applyFont="1" applyFill="1" applyBorder="1" applyAlignment="1" applyProtection="1">
      <alignment horizontal="center" vertical="center"/>
      <protection locked="0"/>
    </xf>
    <xf numFmtId="178" fontId="18" fillId="0" borderId="23" xfId="1" quotePrefix="1" applyNumberFormat="1" applyFont="1" applyFill="1" applyBorder="1" applyAlignment="1" applyProtection="1">
      <alignment horizontal="center" vertical="center" wrapText="1"/>
      <protection locked="0"/>
    </xf>
    <xf numFmtId="178" fontId="19" fillId="0" borderId="23" xfId="1" quotePrefix="1" applyNumberFormat="1" applyFont="1" applyFill="1" applyBorder="1" applyAlignment="1" applyProtection="1">
      <alignment horizontal="center" vertical="center" wrapText="1"/>
      <protection locked="0"/>
    </xf>
    <xf numFmtId="178" fontId="19" fillId="0" borderId="24" xfId="1" applyNumberFormat="1" applyFont="1" applyFill="1" applyBorder="1" applyAlignment="1" applyProtection="1">
      <alignment horizontal="center" vertical="center"/>
      <protection locked="0"/>
    </xf>
    <xf numFmtId="0" fontId="19" fillId="0" borderId="30" xfId="1" applyFont="1" applyFill="1" applyBorder="1" applyAlignment="1" applyProtection="1">
      <alignment horizontal="left" vertical="center"/>
      <protection locked="0"/>
    </xf>
    <xf numFmtId="178" fontId="19" fillId="0" borderId="30" xfId="1" applyNumberFormat="1" applyFont="1" applyFill="1" applyBorder="1" applyAlignment="1" applyProtection="1">
      <alignment horizontal="center" vertical="center"/>
      <protection locked="0"/>
    </xf>
    <xf numFmtId="178" fontId="18" fillId="0" borderId="30" xfId="1" applyNumberFormat="1" applyFont="1" applyFill="1" applyBorder="1" applyAlignment="1" applyProtection="1">
      <alignment horizontal="center" vertical="center"/>
      <protection locked="0"/>
    </xf>
    <xf numFmtId="178" fontId="18" fillId="0" borderId="30" xfId="1" quotePrefix="1" applyNumberFormat="1" applyFont="1" applyFill="1" applyBorder="1" applyAlignment="1" applyProtection="1">
      <alignment horizontal="center" vertical="center" wrapText="1"/>
      <protection locked="0"/>
    </xf>
    <xf numFmtId="178" fontId="19" fillId="0" borderId="30" xfId="1" quotePrefix="1" applyNumberFormat="1" applyFont="1" applyFill="1" applyBorder="1" applyAlignment="1" applyProtection="1">
      <alignment horizontal="center" vertical="center" wrapText="1"/>
      <protection locked="0"/>
    </xf>
    <xf numFmtId="178" fontId="19" fillId="0" borderId="31" xfId="1" applyNumberFormat="1" applyFont="1" applyFill="1" applyBorder="1" applyAlignment="1" applyProtection="1">
      <alignment horizontal="center" vertical="center"/>
      <protection locked="0"/>
    </xf>
    <xf numFmtId="178" fontId="19" fillId="0" borderId="0" xfId="1" applyNumberFormat="1" applyFont="1" applyFill="1" applyBorder="1" applyAlignment="1" applyProtection="1">
      <alignment horizontal="center" vertical="center"/>
      <protection locked="0"/>
    </xf>
    <xf numFmtId="178" fontId="18" fillId="0" borderId="0" xfId="1" applyNumberFormat="1" applyFont="1" applyFill="1" applyBorder="1" applyAlignment="1" applyProtection="1">
      <alignment horizontal="center" vertical="center"/>
      <protection locked="0"/>
    </xf>
    <xf numFmtId="178" fontId="18" fillId="0" borderId="0" xfId="1" quotePrefix="1" applyNumberFormat="1" applyFont="1" applyFill="1" applyBorder="1" applyAlignment="1" applyProtection="1">
      <alignment horizontal="center" vertical="center" wrapText="1"/>
      <protection locked="0"/>
    </xf>
    <xf numFmtId="178" fontId="19" fillId="0" borderId="0" xfId="1" quotePrefix="1" applyNumberFormat="1" applyFont="1" applyFill="1" applyBorder="1" applyAlignment="1" applyProtection="1">
      <alignment horizontal="center" vertical="center" wrapText="1"/>
      <protection locked="0"/>
    </xf>
    <xf numFmtId="0" fontId="20" fillId="5" borderId="22" xfId="1" applyFont="1" applyFill="1" applyBorder="1" applyAlignment="1" applyProtection="1">
      <alignment horizontal="left" vertical="center" shrinkToFit="1"/>
      <protection locked="0"/>
    </xf>
    <xf numFmtId="0" fontId="20" fillId="5" borderId="23" xfId="1" applyFont="1" applyFill="1" applyBorder="1" applyAlignment="1" applyProtection="1">
      <alignment horizontal="left" vertical="center"/>
      <protection locked="0"/>
    </xf>
    <xf numFmtId="178" fontId="20" fillId="5" borderId="23" xfId="1" applyNumberFormat="1" applyFont="1" applyFill="1" applyBorder="1" applyAlignment="1" applyProtection="1">
      <alignment horizontal="center" vertical="center"/>
      <protection locked="0"/>
    </xf>
    <xf numFmtId="178" fontId="24" fillId="5" borderId="23" xfId="1" applyNumberFormat="1" applyFont="1" applyFill="1" applyBorder="1" applyAlignment="1" applyProtection="1">
      <alignment horizontal="center" vertical="center"/>
      <protection locked="0"/>
    </xf>
    <xf numFmtId="178" fontId="24" fillId="5" borderId="23" xfId="1" quotePrefix="1" applyNumberFormat="1" applyFont="1" applyFill="1" applyBorder="1" applyAlignment="1" applyProtection="1">
      <alignment horizontal="center" vertical="center" wrapText="1"/>
      <protection locked="0"/>
    </xf>
    <xf numFmtId="178" fontId="20" fillId="5" borderId="23" xfId="1" quotePrefix="1" applyNumberFormat="1" applyFont="1" applyFill="1" applyBorder="1" applyAlignment="1" applyProtection="1">
      <alignment horizontal="center" vertical="center" wrapText="1"/>
      <protection locked="0"/>
    </xf>
    <xf numFmtId="178" fontId="20" fillId="5" borderId="24" xfId="1" applyNumberFormat="1" applyFont="1" applyFill="1" applyBorder="1" applyAlignment="1" applyProtection="1">
      <alignment horizontal="center" vertical="center"/>
      <protection locked="0"/>
    </xf>
    <xf numFmtId="177" fontId="18" fillId="3" borderId="27" xfId="1" applyNumberFormat="1" applyFont="1" applyFill="1" applyBorder="1" applyAlignment="1">
      <alignment horizontal="center" vertical="center"/>
    </xf>
    <xf numFmtId="0" fontId="15" fillId="3" borderId="20" xfId="1" applyFont="1" applyFill="1" applyBorder="1" applyAlignment="1">
      <alignment horizontal="center" vertical="center"/>
    </xf>
    <xf numFmtId="0" fontId="15" fillId="3" borderId="21" xfId="1" applyFont="1" applyFill="1" applyBorder="1" applyAlignment="1">
      <alignment horizontal="center" vertical="center"/>
    </xf>
    <xf numFmtId="0" fontId="17" fillId="3" borderId="23" xfId="1" applyFont="1" applyFill="1" applyBorder="1" applyAlignment="1">
      <alignment horizontal="center" vertical="center"/>
    </xf>
    <xf numFmtId="0" fontId="17" fillId="3" borderId="24" xfId="1" applyFont="1" applyFill="1" applyBorder="1" applyAlignment="1">
      <alignment horizontal="center" vertical="center"/>
    </xf>
    <xf numFmtId="0" fontId="19" fillId="3" borderId="27" xfId="1" applyFont="1" applyFill="1" applyBorder="1" applyAlignment="1">
      <alignment horizontal="center" vertical="center"/>
    </xf>
    <xf numFmtId="0" fontId="19" fillId="3" borderId="28" xfId="1" applyFont="1" applyFill="1" applyBorder="1" applyAlignment="1">
      <alignment horizontal="center" vertical="center"/>
    </xf>
    <xf numFmtId="0" fontId="15" fillId="3" borderId="20" xfId="1" applyNumberFormat="1" applyFont="1" applyFill="1" applyBorder="1" applyAlignment="1">
      <alignment horizontal="center" vertical="center"/>
    </xf>
    <xf numFmtId="0" fontId="15" fillId="0" borderId="12" xfId="1" applyFont="1" applyBorder="1" applyAlignment="1">
      <alignment horizontal="center" vertical="center" wrapText="1"/>
    </xf>
    <xf numFmtId="0" fontId="15" fillId="0" borderId="16" xfId="1" applyFont="1" applyBorder="1" applyAlignment="1">
      <alignment horizontal="center" vertical="center"/>
    </xf>
    <xf numFmtId="0" fontId="18" fillId="0" borderId="13" xfId="1" applyFont="1" applyBorder="1" applyAlignment="1">
      <alignment horizontal="center" vertical="center" wrapText="1"/>
    </xf>
    <xf numFmtId="0" fontId="18" fillId="0" borderId="14" xfId="1" applyFont="1" applyBorder="1" applyAlignment="1">
      <alignment horizontal="center" vertical="center" wrapText="1"/>
    </xf>
    <xf numFmtId="0" fontId="18" fillId="0" borderId="15" xfId="1" applyFont="1" applyBorder="1" applyAlignment="1">
      <alignment horizontal="center" vertical="center" wrapText="1"/>
    </xf>
    <xf numFmtId="0" fontId="18" fillId="0" borderId="6" xfId="1" applyFont="1" applyBorder="1" applyAlignment="1">
      <alignment horizontal="center" vertical="center" wrapText="1"/>
    </xf>
    <xf numFmtId="0" fontId="18" fillId="0" borderId="1" xfId="1" applyFont="1" applyBorder="1" applyAlignment="1">
      <alignment horizontal="center" vertical="center" wrapText="1"/>
    </xf>
    <xf numFmtId="0" fontId="18" fillId="0" borderId="7" xfId="1" applyFont="1" applyBorder="1" applyAlignment="1">
      <alignment horizontal="center" vertical="center" wrapText="1"/>
    </xf>
    <xf numFmtId="178" fontId="38" fillId="0" borderId="0" xfId="1" quotePrefix="1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1" applyFont="1" applyFill="1" applyAlignment="1">
      <alignment horizontal="center" vertical="center"/>
    </xf>
    <xf numFmtId="0" fontId="16" fillId="3" borderId="23" xfId="1" applyNumberFormat="1" applyFont="1" applyFill="1" applyBorder="1" applyAlignment="1">
      <alignment horizontal="center" vertical="center"/>
    </xf>
    <xf numFmtId="176" fontId="12" fillId="0" borderId="0" xfId="1" applyNumberFormat="1" applyFont="1" applyFill="1" applyBorder="1" applyAlignment="1">
      <alignment horizontal="center" vertical="center"/>
    </xf>
    <xf numFmtId="0" fontId="15" fillId="3" borderId="19" xfId="1" applyNumberFormat="1" applyFont="1" applyFill="1" applyBorder="1" applyAlignment="1">
      <alignment horizontal="center" vertical="center" wrapText="1"/>
    </xf>
    <xf numFmtId="0" fontId="15" fillId="3" borderId="22" xfId="1" applyNumberFormat="1" applyFont="1" applyFill="1" applyBorder="1" applyAlignment="1">
      <alignment horizontal="center" vertical="center" wrapText="1"/>
    </xf>
    <xf numFmtId="0" fontId="15" fillId="3" borderId="26" xfId="1" applyNumberFormat="1" applyFont="1" applyFill="1" applyBorder="1" applyAlignment="1">
      <alignment horizontal="center" vertical="center" wrapText="1"/>
    </xf>
    <xf numFmtId="0" fontId="15" fillId="3" borderId="23" xfId="1" applyNumberFormat="1" applyFont="1" applyFill="1" applyBorder="1" applyAlignment="1">
      <alignment horizontal="center" vertical="center"/>
    </xf>
    <xf numFmtId="0" fontId="15" fillId="3" borderId="27" xfId="1" applyNumberFormat="1" applyFont="1" applyFill="1" applyBorder="1" applyAlignment="1">
      <alignment horizontal="center" vertical="center"/>
    </xf>
    <xf numFmtId="177" fontId="16" fillId="3" borderId="27" xfId="1" applyNumberFormat="1" applyFont="1" applyFill="1" applyBorder="1" applyAlignment="1">
      <alignment horizontal="center" vertical="center"/>
    </xf>
    <xf numFmtId="0" fontId="26" fillId="2" borderId="0" xfId="1" applyFont="1" applyFill="1" applyAlignment="1">
      <alignment horizontal="center" vertical="center" wrapText="1"/>
    </xf>
    <xf numFmtId="0" fontId="17" fillId="3" borderId="23" xfId="1" applyFont="1" applyFill="1" applyBorder="1" applyAlignment="1">
      <alignment horizontal="center" vertical="center" wrapText="1"/>
    </xf>
    <xf numFmtId="0" fontId="17" fillId="3" borderId="24" xfId="1" applyFont="1" applyFill="1" applyBorder="1" applyAlignment="1">
      <alignment horizontal="center" vertical="center" wrapText="1"/>
    </xf>
    <xf numFmtId="178" fontId="27" fillId="0" borderId="0" xfId="1" quotePrefix="1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1" applyFont="1" applyFill="1" applyAlignment="1">
      <alignment horizontal="center" vertical="center" wrapText="1"/>
    </xf>
    <xf numFmtId="0" fontId="23" fillId="0" borderId="18" xfId="1" applyFont="1" applyBorder="1" applyAlignment="1">
      <alignment horizontal="center" vertical="center"/>
    </xf>
    <xf numFmtId="0" fontId="20" fillId="0" borderId="18" xfId="1" applyFont="1" applyBorder="1" applyAlignment="1">
      <alignment horizontal="center" vertical="center" wrapText="1"/>
    </xf>
    <xf numFmtId="0" fontId="20" fillId="0" borderId="25" xfId="1" applyFont="1" applyBorder="1" applyAlignment="1">
      <alignment horizontal="center" vertical="center" wrapText="1"/>
    </xf>
    <xf numFmtId="0" fontId="30" fillId="0" borderId="0" xfId="1" applyFont="1" applyBorder="1" applyAlignment="1">
      <alignment horizontal="right" vertical="center"/>
    </xf>
    <xf numFmtId="0" fontId="16" fillId="0" borderId="9" xfId="1" applyFont="1" applyBorder="1" applyAlignment="1">
      <alignment horizontal="center" vertical="center"/>
    </xf>
    <xf numFmtId="0" fontId="16" fillId="0" borderId="10" xfId="1" applyFont="1" applyBorder="1" applyAlignment="1">
      <alignment horizontal="center" vertical="center"/>
    </xf>
    <xf numFmtId="0" fontId="16" fillId="0" borderId="11" xfId="1" applyFont="1" applyBorder="1" applyAlignment="1">
      <alignment horizontal="center" vertical="center"/>
    </xf>
    <xf numFmtId="0" fontId="16" fillId="0" borderId="2" xfId="1" applyFont="1" applyBorder="1" applyAlignment="1">
      <alignment horizontal="center" vertical="center"/>
    </xf>
    <xf numFmtId="0" fontId="16" fillId="0" borderId="3" xfId="1" applyFont="1" applyBorder="1" applyAlignment="1">
      <alignment horizontal="center" vertical="center"/>
    </xf>
    <xf numFmtId="0" fontId="16" fillId="0" borderId="17" xfId="1" applyFont="1" applyBorder="1" applyAlignment="1">
      <alignment horizontal="center" vertical="center"/>
    </xf>
    <xf numFmtId="0" fontId="47" fillId="0" borderId="32" xfId="7" applyFont="1" applyFill="1" applyBorder="1" applyAlignment="1">
      <alignment horizontal="left" wrapText="1"/>
    </xf>
    <xf numFmtId="0" fontId="19" fillId="0" borderId="33" xfId="1" applyFont="1" applyFill="1" applyBorder="1" applyAlignment="1" applyProtection="1">
      <alignment horizontal="left" vertical="center" shrinkToFit="1"/>
      <protection locked="0"/>
    </xf>
    <xf numFmtId="0" fontId="19" fillId="0" borderId="34" xfId="1" applyFont="1" applyFill="1" applyBorder="1" applyAlignment="1" applyProtection="1">
      <alignment horizontal="left" vertical="center"/>
      <protection locked="0"/>
    </xf>
    <xf numFmtId="0" fontId="20" fillId="0" borderId="23" xfId="1" applyFont="1" applyFill="1" applyBorder="1" applyAlignment="1" applyProtection="1">
      <alignment horizontal="left" vertical="center" shrinkToFit="1"/>
      <protection locked="0"/>
    </xf>
    <xf numFmtId="0" fontId="20" fillId="0" borderId="19" xfId="1" applyFont="1" applyFill="1" applyBorder="1" applyAlignment="1" applyProtection="1">
      <alignment horizontal="left" vertical="center" shrinkToFit="1"/>
      <protection locked="0"/>
    </xf>
    <xf numFmtId="0" fontId="20" fillId="0" borderId="20" xfId="1" applyFont="1" applyFill="1" applyBorder="1" applyAlignment="1" applyProtection="1">
      <alignment horizontal="left" vertical="center"/>
      <protection locked="0"/>
    </xf>
    <xf numFmtId="178" fontId="20" fillId="0" borderId="20" xfId="1" applyNumberFormat="1" applyFont="1" applyFill="1" applyBorder="1" applyAlignment="1" applyProtection="1">
      <alignment horizontal="center" vertical="center"/>
      <protection locked="0"/>
    </xf>
    <xf numFmtId="178" fontId="24" fillId="0" borderId="20" xfId="1" applyNumberFormat="1" applyFont="1" applyFill="1" applyBorder="1" applyAlignment="1" applyProtection="1">
      <alignment horizontal="center" vertical="center"/>
      <protection locked="0"/>
    </xf>
    <xf numFmtId="178" fontId="24" fillId="0" borderId="20" xfId="1" quotePrefix="1" applyNumberFormat="1" applyFont="1" applyFill="1" applyBorder="1" applyAlignment="1" applyProtection="1">
      <alignment horizontal="center" vertical="center" wrapText="1"/>
      <protection locked="0"/>
    </xf>
    <xf numFmtId="178" fontId="20" fillId="0" borderId="20" xfId="1" quotePrefix="1" applyNumberFormat="1" applyFont="1" applyFill="1" applyBorder="1" applyAlignment="1" applyProtection="1">
      <alignment horizontal="center" vertical="center" wrapText="1"/>
      <protection locked="0"/>
    </xf>
    <xf numFmtId="178" fontId="20" fillId="0" borderId="21" xfId="1" applyNumberFormat="1" applyFont="1" applyFill="1" applyBorder="1" applyAlignment="1" applyProtection="1">
      <alignment horizontal="center" vertical="center"/>
      <protection locked="0"/>
    </xf>
    <xf numFmtId="0" fontId="20" fillId="0" borderId="30" xfId="1" applyFont="1" applyFill="1" applyBorder="1" applyAlignment="1" applyProtection="1">
      <alignment horizontal="left" vertical="center" shrinkToFit="1"/>
      <protection locked="0"/>
    </xf>
    <xf numFmtId="178" fontId="24" fillId="0" borderId="30" xfId="1" applyNumberFormat="1" applyFont="1" applyFill="1" applyBorder="1" applyAlignment="1" applyProtection="1">
      <alignment horizontal="center" vertical="center"/>
      <protection locked="0"/>
    </xf>
  </cellXfs>
  <cellStyles count="8">
    <cellStyle name="標準" xfId="0" builtinId="0"/>
    <cellStyle name="標準 2" xfId="1" xr:uid="{00000000-0005-0000-0000-000001000000}"/>
    <cellStyle name="標準 3" xfId="7" xr:uid="{70E5D55A-2549-4E3C-9C79-5E5144890F95}"/>
    <cellStyle name="콤마 [0]_HMMREQ~1" xfId="2" xr:uid="{00000000-0005-0000-0000-000002000000}"/>
    <cellStyle name="콤마_HMMREQ~1" xfId="3" xr:uid="{00000000-0005-0000-0000-000003000000}"/>
    <cellStyle name="통화 [0]_HMMREQ~1" xfId="4" xr:uid="{00000000-0005-0000-0000-000004000000}"/>
    <cellStyle name="통화_HMMREQ~1" xfId="5" xr:uid="{00000000-0005-0000-0000-000005000000}"/>
    <cellStyle name="표준_HMMREQ~1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489857</xdr:colOff>
      <xdr:row>1</xdr:row>
      <xdr:rowOff>34623</xdr:rowOff>
    </xdr:from>
    <xdr:to>
      <xdr:col>2</xdr:col>
      <xdr:colOff>668383</xdr:colOff>
      <xdr:row>2</xdr:row>
      <xdr:rowOff>57224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9857" y="1531409"/>
          <a:ext cx="5810250" cy="689351"/>
        </a:xfrm>
        <a:prstGeom prst="rect">
          <a:avLst/>
        </a:prstGeom>
      </xdr:spPr>
    </xdr:pic>
    <xdr:clientData/>
  </xdr:twoCellAnchor>
  <xdr:twoCellAnchor editAs="oneCell">
    <xdr:from>
      <xdr:col>17</xdr:col>
      <xdr:colOff>396240</xdr:colOff>
      <xdr:row>2</xdr:row>
      <xdr:rowOff>17407</xdr:rowOff>
    </xdr:from>
    <xdr:to>
      <xdr:col>18</xdr:col>
      <xdr:colOff>777874</xdr:colOff>
      <xdr:row>6</xdr:row>
      <xdr:rowOff>57229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6690" y="1998607"/>
          <a:ext cx="2381884" cy="1601922"/>
        </a:xfrm>
        <a:prstGeom prst="rect">
          <a:avLst/>
        </a:prstGeom>
      </xdr:spPr>
    </xdr:pic>
    <xdr:clientData/>
  </xdr:twoCellAnchor>
  <xdr:twoCellAnchor editAs="oneCell">
    <xdr:from>
      <xdr:col>16</xdr:col>
      <xdr:colOff>289197</xdr:colOff>
      <xdr:row>13</xdr:row>
      <xdr:rowOff>192605</xdr:rowOff>
    </xdr:from>
    <xdr:to>
      <xdr:col>20</xdr:col>
      <xdr:colOff>782591</xdr:colOff>
      <xdr:row>26</xdr:row>
      <xdr:rowOff>16528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8729597" y="7412555"/>
          <a:ext cx="5160644" cy="5843723"/>
        </a:xfrm>
        <a:prstGeom prst="rect">
          <a:avLst/>
        </a:prstGeom>
      </xdr:spPr>
    </xdr:pic>
    <xdr:clientData/>
  </xdr:twoCellAnchor>
  <xdr:twoCellAnchor editAs="oneCell">
    <xdr:from>
      <xdr:col>17</xdr:col>
      <xdr:colOff>949053</xdr:colOff>
      <xdr:row>9</xdr:row>
      <xdr:rowOff>400050</xdr:rowOff>
    </xdr:from>
    <xdr:to>
      <xdr:col>19</xdr:col>
      <xdr:colOff>342900</xdr:colOff>
      <xdr:row>12</xdr:row>
      <xdr:rowOff>155643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9789503" y="5410200"/>
          <a:ext cx="2746647" cy="1412943"/>
        </a:xfrm>
        <a:prstGeom prst="rect">
          <a:avLst/>
        </a:prstGeom>
      </xdr:spPr>
    </xdr:pic>
    <xdr:clientData/>
  </xdr:twoCellAnchor>
  <xdr:twoCellAnchor editAs="oneCell">
    <xdr:from>
      <xdr:col>16</xdr:col>
      <xdr:colOff>187325</xdr:colOff>
      <xdr:row>6</xdr:row>
      <xdr:rowOff>212323</xdr:rowOff>
    </xdr:from>
    <xdr:to>
      <xdr:col>20</xdr:col>
      <xdr:colOff>381000</xdr:colOff>
      <xdr:row>8</xdr:row>
      <xdr:rowOff>381087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8627725" y="3755623"/>
          <a:ext cx="4860925" cy="1083164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285750</xdr:colOff>
      <xdr:row>29</xdr:row>
      <xdr:rowOff>107367</xdr:rowOff>
    </xdr:from>
    <xdr:to>
      <xdr:col>2</xdr:col>
      <xdr:colOff>1158875</xdr:colOff>
      <xdr:row>29</xdr:row>
      <xdr:rowOff>895422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85750" y="14728242"/>
          <a:ext cx="6508750" cy="788055"/>
        </a:xfrm>
        <a:prstGeom prst="rect">
          <a:avLst/>
        </a:prstGeom>
      </xdr:spPr>
    </xdr:pic>
    <xdr:clientData/>
  </xdr:twoCellAnchor>
  <xdr:twoCellAnchor editAs="oneCell">
    <xdr:from>
      <xdr:col>0</xdr:col>
      <xdr:colOff>317500</xdr:colOff>
      <xdr:row>27</xdr:row>
      <xdr:rowOff>0</xdr:rowOff>
    </xdr:from>
    <xdr:to>
      <xdr:col>0</xdr:col>
      <xdr:colOff>2114550</xdr:colOff>
      <xdr:row>28</xdr:row>
      <xdr:rowOff>60950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17500" y="15849600"/>
          <a:ext cx="1797050" cy="1442075"/>
        </a:xfrm>
        <a:prstGeom prst="rect">
          <a:avLst/>
        </a:prstGeom>
      </xdr:spPr>
    </xdr:pic>
    <xdr:clientData/>
  </xdr:twoCellAnchor>
  <xdr:twoCellAnchor editAs="oneCell">
    <xdr:from>
      <xdr:col>0</xdr:col>
      <xdr:colOff>425450</xdr:colOff>
      <xdr:row>0</xdr:row>
      <xdr:rowOff>0</xdr:rowOff>
    </xdr:from>
    <xdr:to>
      <xdr:col>0</xdr:col>
      <xdr:colOff>2114894</xdr:colOff>
      <xdr:row>1</xdr:row>
      <xdr:rowOff>22225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25450" y="0"/>
          <a:ext cx="1689444" cy="1355725"/>
        </a:xfrm>
        <a:prstGeom prst="rect">
          <a:avLst/>
        </a:prstGeom>
      </xdr:spPr>
    </xdr:pic>
    <xdr:clientData/>
  </xdr:twoCellAnchor>
  <xdr:twoCellAnchor editAs="oneCell">
    <xdr:from>
      <xdr:col>11</xdr:col>
      <xdr:colOff>419100</xdr:colOff>
      <xdr:row>28</xdr:row>
      <xdr:rowOff>314446</xdr:rowOff>
    </xdr:from>
    <xdr:to>
      <xdr:col>14</xdr:col>
      <xdr:colOff>114028</xdr:colOff>
      <xdr:row>30</xdr:row>
      <xdr:rowOff>417850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4573250" y="15878296"/>
          <a:ext cx="2171428" cy="1589304"/>
        </a:xfrm>
        <a:prstGeom prst="rect">
          <a:avLst/>
        </a:prstGeom>
      </xdr:spPr>
    </xdr:pic>
    <xdr:clientData/>
  </xdr:twoCellAnchor>
  <xdr:twoCellAnchor editAs="oneCell">
    <xdr:from>
      <xdr:col>7</xdr:col>
      <xdr:colOff>425450</xdr:colOff>
      <xdr:row>28</xdr:row>
      <xdr:rowOff>209549</xdr:rowOff>
    </xdr:from>
    <xdr:to>
      <xdr:col>10</xdr:col>
      <xdr:colOff>479651</xdr:colOff>
      <xdr:row>30</xdr:row>
      <xdr:rowOff>129693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0998200" y="16440149"/>
          <a:ext cx="2561181" cy="1400329"/>
        </a:xfrm>
        <a:prstGeom prst="rect">
          <a:avLst/>
        </a:prstGeom>
      </xdr:spPr>
    </xdr:pic>
    <xdr:clientData/>
  </xdr:twoCellAnchor>
  <xdr:twoCellAnchor editAs="oneCell">
    <xdr:from>
      <xdr:col>12</xdr:col>
      <xdr:colOff>95248</xdr:colOff>
      <xdr:row>43</xdr:row>
      <xdr:rowOff>254644</xdr:rowOff>
    </xdr:from>
    <xdr:to>
      <xdr:col>16</xdr:col>
      <xdr:colOff>133350</xdr:colOff>
      <xdr:row>47</xdr:row>
      <xdr:rowOff>285749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5011398" y="25476844"/>
          <a:ext cx="3695702" cy="1631305"/>
        </a:xfrm>
        <a:prstGeom prst="rect">
          <a:avLst/>
        </a:prstGeom>
      </xdr:spPr>
    </xdr:pic>
    <xdr:clientData/>
  </xdr:twoCellAnchor>
  <xdr:twoCellAnchor editAs="oneCell">
    <xdr:from>
      <xdr:col>16</xdr:col>
      <xdr:colOff>151493</xdr:colOff>
      <xdr:row>36</xdr:row>
      <xdr:rowOff>0</xdr:rowOff>
    </xdr:from>
    <xdr:to>
      <xdr:col>20</xdr:col>
      <xdr:colOff>817970</xdr:colOff>
      <xdr:row>50</xdr:row>
      <xdr:rowOff>323197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8725243" y="19893599"/>
          <a:ext cx="5348967" cy="6028672"/>
        </a:xfrm>
        <a:prstGeom prst="rect">
          <a:avLst/>
        </a:prstGeom>
      </xdr:spPr>
    </xdr:pic>
    <xdr:clientData/>
  </xdr:twoCellAnchor>
  <xdr:twoCellAnchor editAs="oneCell">
    <xdr:from>
      <xdr:col>15</xdr:col>
      <xdr:colOff>76199</xdr:colOff>
      <xdr:row>1</xdr:row>
      <xdr:rowOff>76200</xdr:rowOff>
    </xdr:from>
    <xdr:to>
      <xdr:col>16</xdr:col>
      <xdr:colOff>381719</xdr:colOff>
      <xdr:row>2</xdr:row>
      <xdr:rowOff>283573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7964149" y="1409700"/>
          <a:ext cx="991320" cy="881743"/>
        </a:xfrm>
        <a:prstGeom prst="rect">
          <a:avLst/>
        </a:prstGeom>
      </xdr:spPr>
    </xdr:pic>
    <xdr:clientData/>
  </xdr:twoCellAnchor>
  <xdr:twoCellAnchor editAs="oneCell">
    <xdr:from>
      <xdr:col>14</xdr:col>
      <xdr:colOff>870858</xdr:colOff>
      <xdr:row>29</xdr:row>
      <xdr:rowOff>122465</xdr:rowOff>
    </xdr:from>
    <xdr:to>
      <xdr:col>16</xdr:col>
      <xdr:colOff>79591</xdr:colOff>
      <xdr:row>29</xdr:row>
      <xdr:rowOff>1008696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7566822" y="14586858"/>
          <a:ext cx="1032090" cy="911678"/>
        </a:xfrm>
        <a:prstGeom prst="rect">
          <a:avLst/>
        </a:prstGeom>
      </xdr:spPr>
    </xdr:pic>
    <xdr:clientData/>
  </xdr:twoCellAnchor>
  <xdr:twoCellAnchor editAs="oneCell">
    <xdr:from>
      <xdr:col>9</xdr:col>
      <xdr:colOff>1633</xdr:colOff>
      <xdr:row>16</xdr:row>
      <xdr:rowOff>224790</xdr:rowOff>
    </xdr:from>
    <xdr:to>
      <xdr:col>14</xdr:col>
      <xdr:colOff>244385</xdr:colOff>
      <xdr:row>18</xdr:row>
      <xdr:rowOff>434669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2346033" y="9102090"/>
          <a:ext cx="4532812" cy="10709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52"/>
  <sheetViews>
    <sheetView tabSelected="1" view="pageBreakPreview" zoomScale="50" zoomScaleNormal="70" zoomScaleSheetLayoutView="50" zoomScalePageLayoutView="40" workbookViewId="0">
      <selection activeCell="D17" sqref="D17"/>
    </sheetView>
  </sheetViews>
  <sheetFormatPr defaultRowHeight="18"/>
  <cols>
    <col min="1" max="1" width="55.5" customWidth="1"/>
    <col min="2" max="2" width="18.59765625" customWidth="1"/>
    <col min="3" max="3" width="16.3984375" bestFit="1" customWidth="1"/>
    <col min="5" max="5" width="15.5" customWidth="1"/>
    <col min="7" max="7" width="14.5" customWidth="1"/>
    <col min="9" max="9" width="15" bestFit="1" customWidth="1"/>
    <col min="11" max="11" width="15" bestFit="1" customWidth="1"/>
    <col min="13" max="13" width="15" bestFit="1" customWidth="1"/>
    <col min="15" max="15" width="15" bestFit="1" customWidth="1"/>
    <col min="17" max="17" width="5.09765625" customWidth="1"/>
    <col min="18" max="18" width="26.09765625" customWidth="1"/>
    <col min="19" max="19" width="17.69921875" customWidth="1"/>
    <col min="20" max="21" width="12" customWidth="1"/>
    <col min="23" max="40" width="9" hidden="1" customWidth="1"/>
    <col min="41" max="45" width="9" customWidth="1"/>
  </cols>
  <sheetData>
    <row r="1" spans="1:38" ht="104.25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159" t="s">
        <v>1</v>
      </c>
      <c r="P1" s="159"/>
      <c r="Q1" s="159"/>
      <c r="R1" s="159"/>
      <c r="S1" s="159"/>
      <c r="T1" s="159"/>
      <c r="U1" s="25" t="s">
        <v>2</v>
      </c>
    </row>
    <row r="2" spans="1:38" ht="52.5" customHeight="1">
      <c r="A2" s="150"/>
      <c r="B2" s="150"/>
      <c r="C2" s="150"/>
      <c r="D2" s="5"/>
      <c r="E2" s="6" t="s">
        <v>43</v>
      </c>
      <c r="F2" s="7"/>
      <c r="G2" s="8"/>
      <c r="H2" s="8"/>
      <c r="I2" s="7"/>
      <c r="J2" s="7"/>
      <c r="K2" s="7"/>
      <c r="L2" s="7"/>
      <c r="M2" s="8"/>
      <c r="N2" s="8"/>
      <c r="O2" s="8"/>
      <c r="P2" s="8"/>
      <c r="Q2" s="9"/>
      <c r="R2" s="10" t="s">
        <v>3</v>
      </c>
      <c r="S2" s="152">
        <v>46219</v>
      </c>
      <c r="T2" s="152"/>
      <c r="U2" s="8"/>
    </row>
    <row r="3" spans="1:38" ht="38.4">
      <c r="A3" s="11" t="s">
        <v>4</v>
      </c>
      <c r="B3" s="5"/>
      <c r="C3" s="8"/>
      <c r="D3" s="8"/>
      <c r="E3" s="8"/>
      <c r="F3" s="7"/>
      <c r="G3" s="8"/>
      <c r="H3" s="8"/>
      <c r="I3" s="8"/>
      <c r="J3" s="8"/>
      <c r="K3" s="8"/>
      <c r="L3" s="8"/>
      <c r="M3" s="9"/>
      <c r="N3" s="10"/>
      <c r="O3" s="152"/>
      <c r="P3" s="152"/>
      <c r="Q3" s="8"/>
      <c r="R3" s="8"/>
      <c r="S3" s="8"/>
      <c r="T3" s="8"/>
      <c r="U3" s="8"/>
    </row>
    <row r="4" spans="1:38" ht="35.4">
      <c r="A4" s="153" t="s">
        <v>5</v>
      </c>
      <c r="B4" s="140" t="s">
        <v>6</v>
      </c>
      <c r="C4" s="140" t="s">
        <v>7</v>
      </c>
      <c r="D4" s="140"/>
      <c r="E4" s="134" t="s">
        <v>8</v>
      </c>
      <c r="F4" s="134"/>
      <c r="G4" s="140" t="s">
        <v>9</v>
      </c>
      <c r="H4" s="140"/>
      <c r="I4" s="134" t="s">
        <v>8</v>
      </c>
      <c r="J4" s="134"/>
      <c r="K4" s="134" t="s">
        <v>10</v>
      </c>
      <c r="L4" s="134"/>
      <c r="M4" s="134"/>
      <c r="N4" s="134"/>
      <c r="O4" s="134"/>
      <c r="P4" s="135"/>
      <c r="Q4" s="12"/>
      <c r="R4" s="13"/>
      <c r="S4" s="13"/>
      <c r="T4" s="13"/>
      <c r="U4" s="13"/>
      <c r="Y4" s="140" t="s">
        <v>7</v>
      </c>
      <c r="Z4" s="140"/>
      <c r="AA4" s="134" t="s">
        <v>8</v>
      </c>
      <c r="AB4" s="134"/>
      <c r="AC4" s="140" t="s">
        <v>9</v>
      </c>
      <c r="AD4" s="140"/>
      <c r="AE4" s="134" t="s">
        <v>8</v>
      </c>
      <c r="AF4" s="134"/>
      <c r="AG4" s="134" t="s">
        <v>10</v>
      </c>
      <c r="AH4" s="134"/>
      <c r="AI4" s="134"/>
      <c r="AJ4" s="134"/>
      <c r="AK4" s="134"/>
      <c r="AL4" s="135"/>
    </row>
    <row r="5" spans="1:38" ht="24" customHeight="1">
      <c r="A5" s="154"/>
      <c r="B5" s="156"/>
      <c r="C5" s="151" t="s">
        <v>11</v>
      </c>
      <c r="D5" s="151"/>
      <c r="E5" s="151" t="s">
        <v>11</v>
      </c>
      <c r="F5" s="151"/>
      <c r="G5" s="151" t="s">
        <v>11</v>
      </c>
      <c r="H5" s="151"/>
      <c r="I5" s="136" t="s">
        <v>12</v>
      </c>
      <c r="J5" s="136"/>
      <c r="K5" s="160" t="s">
        <v>13</v>
      </c>
      <c r="L5" s="160"/>
      <c r="M5" s="160" t="s">
        <v>14</v>
      </c>
      <c r="N5" s="160"/>
      <c r="O5" s="160" t="s">
        <v>15</v>
      </c>
      <c r="P5" s="161"/>
      <c r="Q5" s="12"/>
      <c r="R5" s="13"/>
      <c r="S5" s="13"/>
      <c r="T5" s="13"/>
      <c r="U5" s="13"/>
      <c r="Y5" s="151" t="s">
        <v>11</v>
      </c>
      <c r="Z5" s="151"/>
      <c r="AA5" s="151" t="s">
        <v>11</v>
      </c>
      <c r="AB5" s="151"/>
      <c r="AC5" s="151" t="s">
        <v>11</v>
      </c>
      <c r="AD5" s="151"/>
      <c r="AE5" s="136" t="s">
        <v>12</v>
      </c>
      <c r="AF5" s="136"/>
      <c r="AG5" s="160" t="s">
        <v>13</v>
      </c>
      <c r="AH5" s="160"/>
      <c r="AI5" s="160" t="s">
        <v>14</v>
      </c>
      <c r="AJ5" s="160"/>
      <c r="AK5" s="160" t="s">
        <v>15</v>
      </c>
      <c r="AL5" s="161"/>
    </row>
    <row r="6" spans="1:38" ht="24" customHeight="1">
      <c r="A6" s="154"/>
      <c r="B6" s="156"/>
      <c r="C6" s="151"/>
      <c r="D6" s="151"/>
      <c r="E6" s="151"/>
      <c r="F6" s="151"/>
      <c r="G6" s="151"/>
      <c r="H6" s="151"/>
      <c r="I6" s="136"/>
      <c r="J6" s="136"/>
      <c r="K6" s="160"/>
      <c r="L6" s="160"/>
      <c r="M6" s="160"/>
      <c r="N6" s="160"/>
      <c r="O6" s="160"/>
      <c r="P6" s="161"/>
      <c r="Q6" s="12"/>
      <c r="R6" s="13"/>
      <c r="S6" s="13"/>
      <c r="T6" s="13"/>
      <c r="U6" s="13"/>
      <c r="Y6" s="151"/>
      <c r="Z6" s="151"/>
      <c r="AA6" s="151"/>
      <c r="AB6" s="151"/>
      <c r="AC6" s="151"/>
      <c r="AD6" s="151"/>
      <c r="AE6" s="136"/>
      <c r="AF6" s="136"/>
      <c r="AG6" s="160"/>
      <c r="AH6" s="160"/>
      <c r="AI6" s="160"/>
      <c r="AJ6" s="160"/>
      <c r="AK6" s="160"/>
      <c r="AL6" s="161"/>
    </row>
    <row r="7" spans="1:38" ht="35.4">
      <c r="A7" s="154"/>
      <c r="B7" s="156"/>
      <c r="C7" s="151"/>
      <c r="D7" s="151"/>
      <c r="E7" s="151"/>
      <c r="F7" s="151"/>
      <c r="G7" s="151"/>
      <c r="H7" s="151"/>
      <c r="I7" s="136"/>
      <c r="J7" s="136"/>
      <c r="K7" s="136" t="s">
        <v>16</v>
      </c>
      <c r="L7" s="136"/>
      <c r="M7" s="136" t="s">
        <v>16</v>
      </c>
      <c r="N7" s="136"/>
      <c r="O7" s="136" t="s">
        <v>16</v>
      </c>
      <c r="P7" s="137"/>
      <c r="Q7" s="12"/>
      <c r="R7" s="13"/>
      <c r="S7" s="13"/>
      <c r="T7" s="13"/>
      <c r="U7" s="13"/>
      <c r="Y7" s="151"/>
      <c r="Z7" s="151"/>
      <c r="AA7" s="151"/>
      <c r="AB7" s="151"/>
      <c r="AC7" s="151"/>
      <c r="AD7" s="151"/>
      <c r="AE7" s="136"/>
      <c r="AF7" s="136"/>
      <c r="AG7" s="136" t="s">
        <v>16</v>
      </c>
      <c r="AH7" s="136"/>
      <c r="AI7" s="136" t="s">
        <v>16</v>
      </c>
      <c r="AJ7" s="136"/>
      <c r="AK7" s="136" t="s">
        <v>16</v>
      </c>
      <c r="AL7" s="137"/>
    </row>
    <row r="8" spans="1:38" ht="35.4">
      <c r="A8" s="155"/>
      <c r="B8" s="157"/>
      <c r="C8" s="45"/>
      <c r="D8" s="45"/>
      <c r="E8" s="158"/>
      <c r="F8" s="158"/>
      <c r="G8" s="133" t="s">
        <v>17</v>
      </c>
      <c r="H8" s="133"/>
      <c r="I8" s="138" t="s">
        <v>18</v>
      </c>
      <c r="J8" s="138"/>
      <c r="K8" s="138" t="s">
        <v>19</v>
      </c>
      <c r="L8" s="138"/>
      <c r="M8" s="138" t="s">
        <v>20</v>
      </c>
      <c r="N8" s="138"/>
      <c r="O8" s="138" t="s">
        <v>21</v>
      </c>
      <c r="P8" s="139"/>
      <c r="Q8" s="12"/>
      <c r="R8" s="14"/>
      <c r="S8" s="14"/>
      <c r="T8" s="14"/>
      <c r="U8" s="14"/>
    </row>
    <row r="9" spans="1:38" ht="42.75" customHeight="1">
      <c r="A9" s="178" t="str">
        <f t="shared" ref="A9:A10" si="0">_xlfn.CONCAT("※",W9)</f>
        <v>※WAN HAI 370</v>
      </c>
      <c r="B9" s="179" t="s">
        <v>67</v>
      </c>
      <c r="C9" s="180">
        <f t="shared" ref="C9:C10" si="1">G9-3</f>
        <v>46219</v>
      </c>
      <c r="D9" s="180" t="str">
        <f t="shared" ref="D9:D10" si="2">TEXT(C9,"aaa")</f>
        <v>木</v>
      </c>
      <c r="E9" s="181">
        <f t="shared" ref="E9:E10" si="3">G9-1</f>
        <v>46221</v>
      </c>
      <c r="F9" s="180" t="str">
        <f t="shared" ref="F9:F10" si="4">TEXT(E9,"aaa")</f>
        <v>土</v>
      </c>
      <c r="G9" s="182">
        <f t="shared" ref="G9:G12" si="5">AC9</f>
        <v>46222</v>
      </c>
      <c r="H9" s="180" t="str">
        <f t="shared" ref="H9:H10" si="6">TEXT(G9,"aaa")</f>
        <v>日</v>
      </c>
      <c r="I9" s="182">
        <f t="shared" ref="I9:I10" si="7">G9+4</f>
        <v>46226</v>
      </c>
      <c r="J9" s="180" t="str">
        <f t="shared" ref="J9:J10" si="8">TEXT(I9,"aaa")</f>
        <v>木</v>
      </c>
      <c r="K9" s="182">
        <f t="shared" ref="K9:K10" si="9">G9+8</f>
        <v>46230</v>
      </c>
      <c r="L9" s="180" t="str">
        <f t="shared" ref="L9:L10" si="10">TEXT(K9,"aaa")</f>
        <v>月</v>
      </c>
      <c r="M9" s="183">
        <f t="shared" ref="M9:M10" si="11">G9+9</f>
        <v>46231</v>
      </c>
      <c r="N9" s="180" t="str">
        <f t="shared" ref="N9:N10" si="12">TEXT(M9,"aaa")</f>
        <v>火</v>
      </c>
      <c r="O9" s="183">
        <f t="shared" ref="O9:O10" si="13">G9+12</f>
        <v>46234</v>
      </c>
      <c r="P9" s="184" t="str">
        <f t="shared" ref="P9:P10" si="14">TEXT(O9,"aaa")</f>
        <v>金</v>
      </c>
      <c r="Q9" s="15"/>
      <c r="R9" s="13"/>
      <c r="S9" s="13"/>
      <c r="T9" s="13"/>
      <c r="U9" s="13"/>
      <c r="W9" s="109" t="s">
        <v>59</v>
      </c>
      <c r="X9" s="110" t="s">
        <v>68</v>
      </c>
      <c r="Y9" s="111">
        <f t="shared" ref="Y9:Y10" si="15">AC9-3</f>
        <v>46219</v>
      </c>
      <c r="Z9" s="111" t="str">
        <f t="shared" ref="Z9:Z10" si="16">TEXT(Y9,"aaa")</f>
        <v>木</v>
      </c>
      <c r="AA9" s="112">
        <f t="shared" ref="AA9:AA10" si="17">AC9-1</f>
        <v>46221</v>
      </c>
      <c r="AB9" s="111" t="str">
        <f t="shared" ref="AB9:AB10" si="18">TEXT(AA9,"aaa")</f>
        <v>土</v>
      </c>
      <c r="AC9" s="113">
        <v>46222</v>
      </c>
      <c r="AD9" s="111" t="str">
        <f t="shared" ref="AD9:AD10" si="19">TEXT(AC9,"aaa")</f>
        <v>日</v>
      </c>
      <c r="AE9" s="113">
        <f t="shared" ref="AE9:AE10" si="20">AC9+4</f>
        <v>46226</v>
      </c>
      <c r="AF9" s="111" t="str">
        <f t="shared" ref="AF9:AF10" si="21">TEXT(AE9,"aaa")</f>
        <v>木</v>
      </c>
      <c r="AG9" s="113">
        <f t="shared" ref="AG9:AG10" si="22">AC9+8</f>
        <v>46230</v>
      </c>
      <c r="AH9" s="111" t="str">
        <f t="shared" ref="AH9:AH10" si="23">TEXT(AG9,"aaa")</f>
        <v>月</v>
      </c>
      <c r="AI9" s="114">
        <f t="shared" ref="AI9:AI10" si="24">AC9+9</f>
        <v>46231</v>
      </c>
      <c r="AJ9" s="111" t="str">
        <f t="shared" ref="AJ9:AJ10" si="25">TEXT(AI9,"aaa")</f>
        <v>火</v>
      </c>
      <c r="AK9" s="114">
        <f t="shared" ref="AK9:AK10" si="26">AC9+12</f>
        <v>46234</v>
      </c>
      <c r="AL9" s="115" t="str">
        <f t="shared" ref="AL9:AL10" si="27">TEXT(AK9,"aaa")</f>
        <v>金</v>
      </c>
    </row>
    <row r="10" spans="1:38" ht="42.75" customHeight="1">
      <c r="A10" s="42" t="str">
        <f t="shared" si="0"/>
        <v>※WAN HAI 358</v>
      </c>
      <c r="B10" s="43" t="s">
        <v>68</v>
      </c>
      <c r="C10" s="33">
        <f t="shared" si="1"/>
        <v>46226</v>
      </c>
      <c r="D10" s="33" t="str">
        <f t="shared" si="2"/>
        <v>木</v>
      </c>
      <c r="E10" s="34">
        <f t="shared" si="3"/>
        <v>46228</v>
      </c>
      <c r="F10" s="33" t="str">
        <f t="shared" si="4"/>
        <v>土</v>
      </c>
      <c r="G10" s="35">
        <f t="shared" si="5"/>
        <v>46229</v>
      </c>
      <c r="H10" s="33" t="str">
        <f t="shared" si="6"/>
        <v>日</v>
      </c>
      <c r="I10" s="35">
        <f t="shared" si="7"/>
        <v>46233</v>
      </c>
      <c r="J10" s="33" t="str">
        <f t="shared" si="8"/>
        <v>木</v>
      </c>
      <c r="K10" s="35">
        <f t="shared" si="9"/>
        <v>46237</v>
      </c>
      <c r="L10" s="33" t="str">
        <f t="shared" si="10"/>
        <v>月</v>
      </c>
      <c r="M10" s="41">
        <f t="shared" si="11"/>
        <v>46238</v>
      </c>
      <c r="N10" s="33" t="str">
        <f t="shared" si="12"/>
        <v>火</v>
      </c>
      <c r="O10" s="41">
        <f t="shared" si="13"/>
        <v>46241</v>
      </c>
      <c r="P10" s="56" t="str">
        <f t="shared" si="14"/>
        <v>金</v>
      </c>
      <c r="Q10" s="15"/>
      <c r="R10" s="13"/>
      <c r="S10" s="13"/>
      <c r="T10" s="13"/>
      <c r="U10" s="13"/>
      <c r="W10" s="109" t="s">
        <v>57</v>
      </c>
      <c r="X10" s="116" t="s">
        <v>69</v>
      </c>
      <c r="Y10" s="117">
        <f t="shared" si="15"/>
        <v>46226</v>
      </c>
      <c r="Z10" s="117" t="str">
        <f t="shared" si="16"/>
        <v>木</v>
      </c>
      <c r="AA10" s="118">
        <f t="shared" si="17"/>
        <v>46228</v>
      </c>
      <c r="AB10" s="117" t="str">
        <f t="shared" si="18"/>
        <v>土</v>
      </c>
      <c r="AC10" s="119">
        <v>46229</v>
      </c>
      <c r="AD10" s="117" t="str">
        <f t="shared" si="19"/>
        <v>日</v>
      </c>
      <c r="AE10" s="119">
        <f t="shared" si="20"/>
        <v>46233</v>
      </c>
      <c r="AF10" s="117" t="str">
        <f t="shared" si="21"/>
        <v>木</v>
      </c>
      <c r="AG10" s="119">
        <f t="shared" si="22"/>
        <v>46237</v>
      </c>
      <c r="AH10" s="117" t="str">
        <f t="shared" si="23"/>
        <v>月</v>
      </c>
      <c r="AI10" s="120">
        <f t="shared" si="24"/>
        <v>46238</v>
      </c>
      <c r="AJ10" s="117" t="str">
        <f t="shared" si="25"/>
        <v>火</v>
      </c>
      <c r="AK10" s="120">
        <f t="shared" si="26"/>
        <v>46241</v>
      </c>
      <c r="AL10" s="121" t="str">
        <f t="shared" si="27"/>
        <v>金</v>
      </c>
    </row>
    <row r="11" spans="1:38" ht="42.75" customHeight="1">
      <c r="A11" s="126" t="s">
        <v>94</v>
      </c>
      <c r="B11" s="127"/>
      <c r="C11" s="128"/>
      <c r="D11" s="128"/>
      <c r="E11" s="129"/>
      <c r="F11" s="128"/>
      <c r="G11" s="130"/>
      <c r="H11" s="128"/>
      <c r="I11" s="130"/>
      <c r="J11" s="128"/>
      <c r="K11" s="130"/>
      <c r="L11" s="128"/>
      <c r="M11" s="131"/>
      <c r="N11" s="128"/>
      <c r="O11" s="131"/>
      <c r="P11" s="132"/>
      <c r="Q11" s="15"/>
      <c r="R11" s="13"/>
      <c r="S11" s="13"/>
      <c r="T11" s="13"/>
      <c r="U11" s="13"/>
      <c r="W11" s="109" t="s">
        <v>58</v>
      </c>
      <c r="X11" s="110" t="s">
        <v>92</v>
      </c>
      <c r="Y11" s="122"/>
      <c r="Z11" s="122"/>
      <c r="AA11" s="123"/>
      <c r="AB11" s="122"/>
      <c r="AC11" s="113">
        <v>46236</v>
      </c>
      <c r="AD11" s="122"/>
      <c r="AE11" s="124"/>
      <c r="AF11" s="122"/>
      <c r="AG11" s="124"/>
      <c r="AH11" s="122"/>
      <c r="AI11" s="125"/>
      <c r="AJ11" s="122"/>
      <c r="AK11" s="125"/>
      <c r="AL11" s="122"/>
    </row>
    <row r="12" spans="1:38" ht="42.75" customHeight="1">
      <c r="A12" s="42" t="str">
        <f>W12</f>
        <v>WAN HAI 368</v>
      </c>
      <c r="B12" s="43" t="s">
        <v>91</v>
      </c>
      <c r="C12" s="33">
        <f t="shared" ref="C12" si="28">G12-3</f>
        <v>46240</v>
      </c>
      <c r="D12" s="33" t="str">
        <f t="shared" ref="D12" si="29">TEXT(C12,"aaa")</f>
        <v>木</v>
      </c>
      <c r="E12" s="34">
        <f t="shared" ref="E12" si="30">G12-1</f>
        <v>46242</v>
      </c>
      <c r="F12" s="33" t="str">
        <f t="shared" ref="F12" si="31">TEXT(E12,"aaa")</f>
        <v>土</v>
      </c>
      <c r="G12" s="35">
        <f t="shared" si="5"/>
        <v>46243</v>
      </c>
      <c r="H12" s="33" t="str">
        <f t="shared" ref="H12" si="32">TEXT(G12,"aaa")</f>
        <v>日</v>
      </c>
      <c r="I12" s="35">
        <f t="shared" ref="I12" si="33">G12+4</f>
        <v>46247</v>
      </c>
      <c r="J12" s="33" t="str">
        <f t="shared" ref="J12" si="34">TEXT(I12,"aaa")</f>
        <v>木</v>
      </c>
      <c r="K12" s="35">
        <f t="shared" ref="K12" si="35">G12+8</f>
        <v>46251</v>
      </c>
      <c r="L12" s="33" t="str">
        <f t="shared" ref="L12" si="36">TEXT(K12,"aaa")</f>
        <v>月</v>
      </c>
      <c r="M12" s="41">
        <f t="shared" ref="M12" si="37">G12+9</f>
        <v>46252</v>
      </c>
      <c r="N12" s="33" t="str">
        <f t="shared" ref="N12" si="38">TEXT(M12,"aaa")</f>
        <v>火</v>
      </c>
      <c r="O12" s="41">
        <f t="shared" ref="O12" si="39">G12+12</f>
        <v>46255</v>
      </c>
      <c r="P12" s="56" t="str">
        <f t="shared" ref="P12" si="40">TEXT(O12,"aaa")</f>
        <v>金</v>
      </c>
      <c r="Q12" s="15"/>
      <c r="R12" s="13"/>
      <c r="S12" s="13"/>
      <c r="T12" s="13"/>
      <c r="U12" s="13"/>
      <c r="W12" s="109" t="s">
        <v>90</v>
      </c>
      <c r="X12" s="110" t="s">
        <v>93</v>
      </c>
      <c r="Y12" s="122"/>
      <c r="Z12" s="122"/>
      <c r="AA12" s="123"/>
      <c r="AB12" s="122"/>
      <c r="AC12" s="113">
        <v>46243</v>
      </c>
      <c r="AD12" s="122"/>
      <c r="AE12" s="124"/>
      <c r="AF12" s="122"/>
      <c r="AG12" s="124"/>
      <c r="AH12" s="122"/>
      <c r="AI12" s="125"/>
      <c r="AJ12" s="122"/>
      <c r="AK12" s="125"/>
      <c r="AL12" s="122"/>
    </row>
    <row r="13" spans="1:38" ht="42.75" customHeight="1">
      <c r="A13" s="126" t="s">
        <v>115</v>
      </c>
      <c r="B13" s="127"/>
      <c r="C13" s="128"/>
      <c r="D13" s="128"/>
      <c r="E13" s="129"/>
      <c r="F13" s="128"/>
      <c r="G13" s="130"/>
      <c r="H13" s="128"/>
      <c r="I13" s="130"/>
      <c r="J13" s="128"/>
      <c r="K13" s="130"/>
      <c r="L13" s="128"/>
      <c r="M13" s="131"/>
      <c r="N13" s="128"/>
      <c r="O13" s="131"/>
      <c r="P13" s="132"/>
      <c r="Q13" s="15"/>
      <c r="R13" s="13"/>
      <c r="S13" s="13"/>
      <c r="T13" s="13"/>
      <c r="U13" s="13"/>
      <c r="W13" s="109" t="s">
        <v>59</v>
      </c>
      <c r="X13" s="110" t="s">
        <v>93</v>
      </c>
      <c r="Y13" s="122"/>
      <c r="Z13" s="122"/>
      <c r="AA13" s="123"/>
      <c r="AB13" s="122"/>
      <c r="AC13" s="113">
        <v>46250</v>
      </c>
      <c r="AD13" s="122"/>
      <c r="AE13" s="124"/>
      <c r="AF13" s="122"/>
      <c r="AG13" s="124"/>
      <c r="AH13" s="122"/>
      <c r="AI13" s="125"/>
      <c r="AJ13" s="122"/>
      <c r="AK13" s="125"/>
      <c r="AL13" s="122"/>
    </row>
    <row r="14" spans="1:38" ht="42.75" customHeight="1">
      <c r="A14" s="42" t="str">
        <f>W14</f>
        <v>WAN HAI 358</v>
      </c>
      <c r="B14" s="177" t="str">
        <f>X14</f>
        <v>S034</v>
      </c>
      <c r="C14" s="33">
        <f t="shared" ref="C14:C16" si="41">G14-3</f>
        <v>46254</v>
      </c>
      <c r="D14" s="33" t="str">
        <f t="shared" ref="D14:D16" si="42">TEXT(C14,"aaa")</f>
        <v>木</v>
      </c>
      <c r="E14" s="34">
        <f t="shared" ref="E14:E16" si="43">G14-1</f>
        <v>46256</v>
      </c>
      <c r="F14" s="33" t="str">
        <f t="shared" ref="F14:F16" si="44">TEXT(E14,"aaa")</f>
        <v>土</v>
      </c>
      <c r="G14" s="35">
        <f t="shared" ref="G14:G16" si="45">AC14</f>
        <v>46257</v>
      </c>
      <c r="H14" s="33" t="str">
        <f t="shared" ref="H14:H16" si="46">TEXT(G14,"aaa")</f>
        <v>日</v>
      </c>
      <c r="I14" s="35">
        <f t="shared" ref="I14:I16" si="47">G14+4</f>
        <v>46261</v>
      </c>
      <c r="J14" s="33" t="str">
        <f t="shared" ref="J14:J16" si="48">TEXT(I14,"aaa")</f>
        <v>木</v>
      </c>
      <c r="K14" s="35">
        <f t="shared" ref="K14:K16" si="49">G14+8</f>
        <v>46265</v>
      </c>
      <c r="L14" s="33" t="str">
        <f t="shared" ref="L14:L16" si="50">TEXT(K14,"aaa")</f>
        <v>月</v>
      </c>
      <c r="M14" s="41">
        <f t="shared" ref="M14:M16" si="51">G14+9</f>
        <v>46266</v>
      </c>
      <c r="N14" s="33" t="str">
        <f t="shared" ref="N14:N16" si="52">TEXT(M14,"aaa")</f>
        <v>火</v>
      </c>
      <c r="O14" s="41">
        <f t="shared" ref="O14:O16" si="53">G14+12</f>
        <v>46269</v>
      </c>
      <c r="P14" s="56" t="str">
        <f t="shared" ref="P14:P16" si="54">TEXT(O14,"aaa")</f>
        <v>金</v>
      </c>
      <c r="Q14" s="15"/>
      <c r="R14" s="13"/>
      <c r="S14" s="13"/>
      <c r="T14" s="13"/>
      <c r="U14" s="13"/>
      <c r="W14" s="109" t="s">
        <v>57</v>
      </c>
      <c r="X14" s="116" t="s">
        <v>121</v>
      </c>
      <c r="Y14" s="122"/>
      <c r="Z14" s="122"/>
      <c r="AA14" s="123"/>
      <c r="AB14" s="122"/>
      <c r="AC14" s="113">
        <v>46257</v>
      </c>
      <c r="AD14" s="122"/>
      <c r="AE14" s="124"/>
      <c r="AF14" s="122"/>
      <c r="AG14" s="124"/>
      <c r="AH14" s="122"/>
      <c r="AI14" s="125"/>
      <c r="AJ14" s="122"/>
      <c r="AK14" s="125"/>
      <c r="AL14" s="122"/>
    </row>
    <row r="15" spans="1:38" ht="42.75" customHeight="1">
      <c r="A15" s="42" t="str">
        <f>W15</f>
        <v>INTERASIA TENACITY</v>
      </c>
      <c r="B15" s="177" t="str">
        <f t="shared" ref="B15:B16" si="55">X15</f>
        <v>S024</v>
      </c>
      <c r="C15" s="33">
        <f t="shared" si="41"/>
        <v>46261</v>
      </c>
      <c r="D15" s="33" t="str">
        <f t="shared" si="42"/>
        <v>木</v>
      </c>
      <c r="E15" s="34">
        <f t="shared" si="43"/>
        <v>46263</v>
      </c>
      <c r="F15" s="33" t="str">
        <f t="shared" si="44"/>
        <v>土</v>
      </c>
      <c r="G15" s="35">
        <f t="shared" si="45"/>
        <v>46264</v>
      </c>
      <c r="H15" s="33" t="str">
        <f t="shared" si="46"/>
        <v>日</v>
      </c>
      <c r="I15" s="35">
        <f t="shared" si="47"/>
        <v>46268</v>
      </c>
      <c r="J15" s="33" t="str">
        <f t="shared" si="48"/>
        <v>木</v>
      </c>
      <c r="K15" s="35">
        <f t="shared" si="49"/>
        <v>46272</v>
      </c>
      <c r="L15" s="33" t="str">
        <f t="shared" si="50"/>
        <v>月</v>
      </c>
      <c r="M15" s="41">
        <f t="shared" si="51"/>
        <v>46273</v>
      </c>
      <c r="N15" s="33" t="str">
        <f t="shared" si="52"/>
        <v>火</v>
      </c>
      <c r="O15" s="41">
        <f t="shared" si="53"/>
        <v>46276</v>
      </c>
      <c r="P15" s="56" t="str">
        <f t="shared" si="54"/>
        <v>金</v>
      </c>
      <c r="Q15" s="15"/>
      <c r="R15" s="13"/>
      <c r="S15" s="13"/>
      <c r="T15" s="13"/>
      <c r="U15" s="13"/>
      <c r="W15" s="175" t="s">
        <v>123</v>
      </c>
      <c r="X15" s="176" t="s">
        <v>124</v>
      </c>
      <c r="AC15" s="113">
        <v>46264</v>
      </c>
    </row>
    <row r="16" spans="1:38" s="87" customFormat="1" ht="42.75" customHeight="1">
      <c r="A16" s="94" t="str">
        <f>W16</f>
        <v>WAN HAI 368</v>
      </c>
      <c r="B16" s="185" t="str">
        <f t="shared" si="55"/>
        <v>S040</v>
      </c>
      <c r="C16" s="96">
        <f t="shared" si="41"/>
        <v>46268</v>
      </c>
      <c r="D16" s="96" t="str">
        <f t="shared" si="42"/>
        <v>木</v>
      </c>
      <c r="E16" s="186">
        <f t="shared" si="43"/>
        <v>46270</v>
      </c>
      <c r="F16" s="96" t="str">
        <f t="shared" si="44"/>
        <v>土</v>
      </c>
      <c r="G16" s="98">
        <f t="shared" si="45"/>
        <v>46271</v>
      </c>
      <c r="H16" s="96" t="str">
        <f t="shared" si="46"/>
        <v>日</v>
      </c>
      <c r="I16" s="98">
        <f t="shared" si="47"/>
        <v>46275</v>
      </c>
      <c r="J16" s="96" t="str">
        <f t="shared" si="48"/>
        <v>木</v>
      </c>
      <c r="K16" s="98">
        <f t="shared" si="49"/>
        <v>46279</v>
      </c>
      <c r="L16" s="96" t="str">
        <f t="shared" si="50"/>
        <v>月</v>
      </c>
      <c r="M16" s="97">
        <f t="shared" si="51"/>
        <v>46280</v>
      </c>
      <c r="N16" s="96" t="str">
        <f t="shared" si="52"/>
        <v>火</v>
      </c>
      <c r="O16" s="97">
        <f t="shared" si="53"/>
        <v>46283</v>
      </c>
      <c r="P16" s="99" t="str">
        <f t="shared" si="54"/>
        <v>金</v>
      </c>
      <c r="Q16" s="88"/>
      <c r="R16" s="89"/>
      <c r="S16" s="89"/>
      <c r="T16" s="89"/>
      <c r="U16" s="89"/>
      <c r="W16" s="109" t="s">
        <v>90</v>
      </c>
      <c r="X16" s="110" t="s">
        <v>122</v>
      </c>
      <c r="AC16" s="113">
        <v>46271</v>
      </c>
    </row>
    <row r="17" spans="1:21" ht="31.8">
      <c r="A17" s="77" t="s">
        <v>22</v>
      </c>
      <c r="B17" s="47"/>
      <c r="C17" s="24"/>
      <c r="D17" s="24"/>
      <c r="E17" s="32"/>
      <c r="F17" s="24"/>
      <c r="G17" s="59"/>
      <c r="H17" s="24"/>
      <c r="I17" s="59"/>
      <c r="J17" s="24"/>
      <c r="K17" s="59"/>
      <c r="L17" s="24"/>
      <c r="M17" s="58"/>
      <c r="N17" s="24"/>
      <c r="O17" s="58"/>
      <c r="P17" s="24"/>
      <c r="Q17" s="15"/>
      <c r="R17" s="13"/>
      <c r="S17" s="13"/>
      <c r="T17" s="13"/>
      <c r="U17" s="13"/>
    </row>
    <row r="18" spans="1:21" ht="35.4">
      <c r="A18" s="76" t="s">
        <v>52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5"/>
      <c r="R18" s="13"/>
      <c r="S18" s="13"/>
      <c r="T18" s="13"/>
      <c r="U18" s="13"/>
    </row>
    <row r="19" spans="1:21" s="75" customFormat="1" ht="35.4">
      <c r="A19" s="75" t="s">
        <v>53</v>
      </c>
      <c r="B19" s="78"/>
      <c r="C19" s="79"/>
      <c r="D19" s="80"/>
      <c r="E19" s="81"/>
      <c r="F19" s="80"/>
      <c r="G19" s="82"/>
      <c r="H19" s="83"/>
      <c r="I19" s="82"/>
      <c r="J19" s="80"/>
      <c r="K19" s="149"/>
      <c r="L19" s="149"/>
      <c r="M19" s="162"/>
      <c r="N19" s="162"/>
      <c r="O19" s="162"/>
      <c r="P19" s="162"/>
      <c r="Q19" s="84"/>
      <c r="R19" s="85"/>
      <c r="S19" s="85"/>
      <c r="T19" s="85"/>
      <c r="U19" s="85"/>
    </row>
    <row r="20" spans="1:21" s="75" customFormat="1" ht="35.4">
      <c r="A20" s="75" t="s">
        <v>54</v>
      </c>
      <c r="B20" s="85"/>
      <c r="C20" s="85"/>
      <c r="D20" s="85"/>
      <c r="E20" s="81"/>
      <c r="F20" s="80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4"/>
      <c r="R20" s="85"/>
      <c r="S20" s="85"/>
      <c r="T20" s="85"/>
      <c r="U20" s="85"/>
    </row>
    <row r="21" spans="1:21" s="87" customFormat="1" ht="36.75" customHeight="1">
      <c r="A21" s="86" t="s">
        <v>65</v>
      </c>
      <c r="B21" s="90"/>
      <c r="C21" s="90"/>
      <c r="D21" s="90"/>
      <c r="E21" s="91"/>
      <c r="F21" s="91"/>
      <c r="G21" s="91"/>
      <c r="H21" s="91"/>
      <c r="I21" s="91"/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</row>
    <row r="22" spans="1:21" ht="28.5" customHeight="1" thickBot="1">
      <c r="A22" s="19" t="s">
        <v>23</v>
      </c>
      <c r="B22" s="168" t="s">
        <v>24</v>
      </c>
      <c r="C22" s="169"/>
      <c r="D22" s="169"/>
      <c r="E22" s="168" t="s">
        <v>25</v>
      </c>
      <c r="F22" s="169"/>
      <c r="G22" s="169"/>
      <c r="H22" s="169"/>
      <c r="I22" s="169"/>
      <c r="J22" s="169"/>
      <c r="K22" s="169"/>
      <c r="L22" s="169"/>
      <c r="M22" s="169"/>
      <c r="N22" s="169"/>
      <c r="O22" s="169"/>
      <c r="P22" s="170"/>
      <c r="Q22" s="16"/>
      <c r="R22" s="16"/>
      <c r="S22" s="16"/>
      <c r="T22" s="16"/>
      <c r="U22" s="16"/>
    </row>
    <row r="23" spans="1:21" ht="38.25" customHeight="1" thickTop="1">
      <c r="A23" s="141" t="s">
        <v>66</v>
      </c>
      <c r="B23" s="143" t="s">
        <v>46</v>
      </c>
      <c r="C23" s="144"/>
      <c r="D23" s="145"/>
      <c r="E23" s="60" t="s">
        <v>56</v>
      </c>
      <c r="F23" s="61"/>
      <c r="G23" s="61"/>
      <c r="H23" s="61"/>
      <c r="I23" s="62"/>
      <c r="J23" s="61"/>
      <c r="K23" s="61"/>
      <c r="L23" s="61"/>
      <c r="M23" s="62"/>
      <c r="N23" s="61"/>
      <c r="O23" s="61"/>
      <c r="P23" s="63" t="s">
        <v>47</v>
      </c>
      <c r="Q23" s="16"/>
      <c r="R23" s="16"/>
      <c r="S23" s="16"/>
      <c r="T23" s="16"/>
      <c r="U23" s="16"/>
    </row>
    <row r="24" spans="1:21" ht="38.25" customHeight="1">
      <c r="A24" s="142"/>
      <c r="B24" s="146"/>
      <c r="C24" s="147"/>
      <c r="D24" s="148"/>
      <c r="E24" s="64" t="s">
        <v>48</v>
      </c>
      <c r="F24" s="65"/>
      <c r="G24" s="65"/>
      <c r="H24" s="65"/>
      <c r="I24" s="66"/>
      <c r="J24" s="65"/>
      <c r="K24" s="65"/>
      <c r="L24" s="65"/>
      <c r="M24" s="66"/>
      <c r="N24" s="65"/>
      <c r="O24" s="65"/>
      <c r="P24" s="67" t="s">
        <v>55</v>
      </c>
      <c r="Q24" s="16"/>
      <c r="R24" s="16"/>
      <c r="S24" s="16"/>
      <c r="T24" s="16"/>
      <c r="U24" s="16"/>
    </row>
    <row r="25" spans="1:21" s="74" customFormat="1" ht="32.25" customHeight="1">
      <c r="A25" s="68" t="s">
        <v>49</v>
      </c>
      <c r="B25" s="69"/>
      <c r="C25" s="69"/>
      <c r="D25" s="69"/>
      <c r="E25" s="70"/>
      <c r="F25" s="71"/>
      <c r="G25" s="71"/>
      <c r="H25" s="71"/>
      <c r="I25" s="70"/>
      <c r="J25" s="71"/>
      <c r="K25" s="71"/>
      <c r="L25" s="71"/>
      <c r="M25" s="70"/>
      <c r="N25" s="71"/>
      <c r="O25" s="71"/>
      <c r="P25" s="72"/>
      <c r="Q25" s="73"/>
      <c r="R25" s="73"/>
      <c r="S25" s="73"/>
      <c r="T25" s="73"/>
      <c r="U25" s="73"/>
    </row>
    <row r="26" spans="1:21" s="74" customFormat="1" ht="32.25" customHeight="1">
      <c r="A26" s="68" t="s">
        <v>50</v>
      </c>
      <c r="B26" s="69"/>
      <c r="C26" s="69"/>
      <c r="D26" s="69"/>
      <c r="E26" s="70"/>
      <c r="F26" s="71"/>
      <c r="G26" s="71"/>
      <c r="H26" s="71"/>
      <c r="I26" s="70"/>
      <c r="J26" s="71"/>
      <c r="K26" s="71"/>
      <c r="L26" s="71"/>
      <c r="M26" s="70"/>
      <c r="N26" s="71"/>
      <c r="O26" s="71"/>
      <c r="P26" s="72"/>
      <c r="Q26" s="73"/>
      <c r="R26" s="73"/>
      <c r="S26" s="73"/>
      <c r="T26" s="73"/>
      <c r="U26" s="73"/>
    </row>
    <row r="27" spans="1:21" s="74" customFormat="1" ht="32.25" customHeight="1">
      <c r="A27" s="68" t="s">
        <v>51</v>
      </c>
      <c r="B27" s="73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</row>
    <row r="28" spans="1:21" ht="108" customHeight="1">
      <c r="A28" s="20" t="s">
        <v>27</v>
      </c>
      <c r="B28" s="2"/>
      <c r="C28" s="3"/>
      <c r="D28" s="3"/>
      <c r="E28" s="3"/>
      <c r="F28" s="3"/>
      <c r="G28" s="3"/>
      <c r="H28" s="3"/>
      <c r="I28" s="3"/>
      <c r="J28" s="3"/>
      <c r="K28" s="3"/>
      <c r="L28" s="3"/>
      <c r="M28" s="21"/>
      <c r="N28" s="21"/>
      <c r="O28" s="163" t="s">
        <v>1</v>
      </c>
      <c r="P28" s="163"/>
      <c r="Q28" s="163"/>
      <c r="R28" s="163"/>
      <c r="S28" s="163"/>
      <c r="T28" s="46"/>
      <c r="U28" s="25" t="s">
        <v>28</v>
      </c>
    </row>
    <row r="29" spans="1:21" ht="36" customHeight="1">
      <c r="A29" s="26"/>
      <c r="B29" s="27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9"/>
      <c r="N29" s="29"/>
      <c r="O29" s="30"/>
      <c r="P29" s="30"/>
      <c r="Q29" s="30"/>
      <c r="R29" s="30"/>
      <c r="S29" s="30"/>
      <c r="T29" s="30"/>
      <c r="U29" s="25"/>
    </row>
    <row r="30" spans="1:21" ht="81" customHeight="1">
      <c r="A30" s="150"/>
      <c r="B30" s="150"/>
      <c r="C30" s="150"/>
      <c r="D30" s="5"/>
      <c r="E30" s="57" t="s">
        <v>41</v>
      </c>
      <c r="F30" s="7"/>
      <c r="G30" s="8"/>
      <c r="H30" s="8"/>
      <c r="I30" s="8"/>
      <c r="J30" s="8"/>
      <c r="K30" s="8"/>
      <c r="L30" s="8"/>
      <c r="M30" s="8"/>
      <c r="N30" s="9"/>
      <c r="O30" s="8"/>
      <c r="P30" s="8"/>
      <c r="Q30" s="8"/>
      <c r="R30" s="10" t="s">
        <v>3</v>
      </c>
      <c r="S30" s="152">
        <f>S2</f>
        <v>46219</v>
      </c>
      <c r="T30" s="152"/>
      <c r="U30" s="31" t="s">
        <v>29</v>
      </c>
    </row>
    <row r="31" spans="1:21" ht="38.4">
      <c r="A31" s="11" t="s">
        <v>30</v>
      </c>
      <c r="B31" s="5"/>
      <c r="C31" s="8"/>
      <c r="D31" s="8"/>
      <c r="E31" s="8"/>
      <c r="F31" s="7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</row>
    <row r="32" spans="1:21" ht="35.4">
      <c r="A32" s="153" t="s">
        <v>5</v>
      </c>
      <c r="B32" s="140" t="s">
        <v>6</v>
      </c>
      <c r="C32" s="140" t="s">
        <v>7</v>
      </c>
      <c r="D32" s="140"/>
      <c r="E32" s="140"/>
      <c r="F32" s="140"/>
      <c r="G32" s="134" t="s">
        <v>8</v>
      </c>
      <c r="H32" s="134"/>
      <c r="I32" s="140" t="s">
        <v>9</v>
      </c>
      <c r="J32" s="140"/>
      <c r="K32" s="134" t="s">
        <v>8</v>
      </c>
      <c r="L32" s="134"/>
      <c r="M32" s="140" t="s">
        <v>9</v>
      </c>
      <c r="N32" s="140"/>
      <c r="O32" s="134" t="s">
        <v>8</v>
      </c>
      <c r="P32" s="135"/>
      <c r="Q32" s="8"/>
      <c r="R32" s="8"/>
      <c r="S32" s="8"/>
      <c r="T32" s="8"/>
      <c r="U32" s="8"/>
    </row>
    <row r="33" spans="1:39" ht="18.75" customHeight="1">
      <c r="A33" s="154"/>
      <c r="B33" s="156"/>
      <c r="C33" s="151" t="s">
        <v>31</v>
      </c>
      <c r="D33" s="151"/>
      <c r="E33" s="151" t="s">
        <v>11</v>
      </c>
      <c r="F33" s="151"/>
      <c r="G33" s="151" t="s">
        <v>11</v>
      </c>
      <c r="H33" s="151"/>
      <c r="I33" s="151" t="s">
        <v>42</v>
      </c>
      <c r="J33" s="151"/>
      <c r="K33" s="151" t="s">
        <v>31</v>
      </c>
      <c r="L33" s="151"/>
      <c r="M33" s="151" t="s">
        <v>31</v>
      </c>
      <c r="N33" s="151"/>
      <c r="O33" s="136" t="s">
        <v>12</v>
      </c>
      <c r="P33" s="137"/>
      <c r="Q33" s="13"/>
      <c r="R33" s="13"/>
      <c r="S33" s="13"/>
      <c r="T33" s="13"/>
      <c r="U33" s="13"/>
    </row>
    <row r="34" spans="1:39" ht="18.75" customHeight="1">
      <c r="A34" s="154"/>
      <c r="B34" s="156"/>
      <c r="C34" s="151"/>
      <c r="D34" s="151"/>
      <c r="E34" s="151"/>
      <c r="F34" s="151"/>
      <c r="G34" s="151"/>
      <c r="H34" s="151"/>
      <c r="I34" s="151"/>
      <c r="J34" s="151"/>
      <c r="K34" s="151"/>
      <c r="L34" s="151"/>
      <c r="M34" s="151"/>
      <c r="N34" s="151"/>
      <c r="O34" s="136"/>
      <c r="P34" s="137"/>
      <c r="Q34" s="13"/>
      <c r="R34" s="13"/>
      <c r="S34" s="13"/>
      <c r="T34" s="13"/>
      <c r="U34" s="13"/>
    </row>
    <row r="35" spans="1:39" ht="18.75" customHeight="1">
      <c r="A35" s="154"/>
      <c r="B35" s="156"/>
      <c r="C35" s="151"/>
      <c r="D35" s="151"/>
      <c r="E35" s="151"/>
      <c r="F35" s="151"/>
      <c r="G35" s="151"/>
      <c r="H35" s="151"/>
      <c r="I35" s="151"/>
      <c r="J35" s="151"/>
      <c r="K35" s="151"/>
      <c r="L35" s="151"/>
      <c r="M35" s="151"/>
      <c r="N35" s="151"/>
      <c r="O35" s="136"/>
      <c r="P35" s="137"/>
      <c r="Q35" s="13"/>
      <c r="R35" s="13"/>
      <c r="S35" s="13"/>
      <c r="T35" s="13"/>
      <c r="U35" s="13"/>
    </row>
    <row r="36" spans="1:39" ht="35.4">
      <c r="A36" s="155"/>
      <c r="B36" s="157"/>
      <c r="C36" s="44"/>
      <c r="D36" s="44"/>
      <c r="E36" s="44"/>
      <c r="F36" s="44"/>
      <c r="G36" s="158"/>
      <c r="H36" s="158"/>
      <c r="I36" s="133" t="s">
        <v>17</v>
      </c>
      <c r="J36" s="133"/>
      <c r="K36" s="158"/>
      <c r="L36" s="158"/>
      <c r="M36" s="133" t="s">
        <v>17</v>
      </c>
      <c r="N36" s="133"/>
      <c r="O36" s="138" t="s">
        <v>18</v>
      </c>
      <c r="P36" s="139"/>
      <c r="Q36" s="13"/>
      <c r="R36" s="13"/>
      <c r="S36" s="13"/>
      <c r="T36" s="13"/>
      <c r="U36" s="13"/>
      <c r="AJ36" t="s">
        <v>60</v>
      </c>
      <c r="AK36" t="s">
        <v>61</v>
      </c>
      <c r="AM36" t="s">
        <v>62</v>
      </c>
    </row>
    <row r="37" spans="1:39" ht="31.8">
      <c r="A37" s="42" t="str">
        <f t="shared" ref="A37:A39" si="56">IF(AND(D37="木",F37="水"),AM37,"★"&amp;AM37)</f>
        <v>WAN HAI 370</v>
      </c>
      <c r="B37" s="43" t="str">
        <f t="shared" ref="B37:B39" si="57">X37</f>
        <v>S030</v>
      </c>
      <c r="C37" s="33" t="str">
        <f t="shared" ref="C37:C39" si="58">AF37</f>
        <v>7/16</v>
      </c>
      <c r="D37" s="33" t="str">
        <f t="shared" ref="D37:D39" si="59">TEXT(C37,"aaa")</f>
        <v>木</v>
      </c>
      <c r="E37" s="33" t="str">
        <f t="shared" ref="E37:E39" si="60">AG37</f>
        <v>7/15</v>
      </c>
      <c r="F37" s="33" t="str">
        <f t="shared" ref="F37:F39" si="61">TEXT(E37,"aaa")</f>
        <v>水</v>
      </c>
      <c r="G37" s="33" t="s">
        <v>45</v>
      </c>
      <c r="H37" s="33"/>
      <c r="I37" s="41" t="s">
        <v>45</v>
      </c>
      <c r="J37" s="33"/>
      <c r="K37" s="33" t="str">
        <f t="shared" ref="K37:K39" si="62">AB37</f>
        <v>7/17</v>
      </c>
      <c r="L37" s="33" t="str">
        <f t="shared" ref="L37:L39" si="63">TEXT(K37,"aaa")</f>
        <v>金</v>
      </c>
      <c r="M37" s="35" t="str">
        <f t="shared" ref="M37:M39" si="64">AD37</f>
        <v>7/18</v>
      </c>
      <c r="N37" s="33" t="str">
        <f t="shared" ref="N37:N39" si="65">TEXT(M37,"aaa")</f>
        <v>土</v>
      </c>
      <c r="O37" s="35">
        <f t="shared" ref="O37:O38" si="66">M37+5</f>
        <v>46226</v>
      </c>
      <c r="P37" s="56" t="str">
        <f t="shared" ref="P37:P39" si="67">TEXT(O37,"aaa")</f>
        <v>木</v>
      </c>
      <c r="Q37" s="23"/>
      <c r="R37" s="23"/>
      <c r="S37" s="23"/>
      <c r="T37" s="23"/>
      <c r="U37" s="23"/>
      <c r="W37" s="107" t="s">
        <v>70</v>
      </c>
      <c r="X37" s="107" t="s">
        <v>73</v>
      </c>
      <c r="Y37" s="108">
        <v>0</v>
      </c>
      <c r="Z37" s="108">
        <v>0</v>
      </c>
      <c r="AA37" s="108">
        <v>0</v>
      </c>
      <c r="AB37" s="107" t="s">
        <v>74</v>
      </c>
      <c r="AC37" s="107" t="s">
        <v>71</v>
      </c>
      <c r="AD37" s="107" t="s">
        <v>75</v>
      </c>
      <c r="AE37" s="107" t="s">
        <v>76</v>
      </c>
      <c r="AF37" s="107" t="s">
        <v>77</v>
      </c>
      <c r="AG37" s="107" t="s">
        <v>78</v>
      </c>
      <c r="AH37" s="107"/>
      <c r="AJ37" s="107" t="str">
        <f t="shared" ref="AJ37:AJ43" si="68">SUBSTITUTE(SUBSTITUTE(W37,"★",""),"*1) ","")</f>
        <v>WAN HAI 370</v>
      </c>
      <c r="AK37" s="107" t="s">
        <v>44</v>
      </c>
      <c r="AL37" s="100"/>
      <c r="AM37" t="str">
        <f t="shared" ref="AM37:AM43" si="69">IF(AJ37=AK37,AJ37,"※"&amp;AJ37)</f>
        <v>WAN HAI 370</v>
      </c>
    </row>
    <row r="38" spans="1:39" s="93" customFormat="1" ht="31.8">
      <c r="A38" s="42" t="str">
        <f t="shared" si="56"/>
        <v>WAN HAI 358</v>
      </c>
      <c r="B38" s="43" t="str">
        <f t="shared" si="57"/>
        <v>S033</v>
      </c>
      <c r="C38" s="33" t="str">
        <f t="shared" si="58"/>
        <v>7/23</v>
      </c>
      <c r="D38" s="33" t="str">
        <f t="shared" si="59"/>
        <v>木</v>
      </c>
      <c r="E38" s="33" t="str">
        <f t="shared" si="60"/>
        <v>7/22</v>
      </c>
      <c r="F38" s="33" t="str">
        <f t="shared" si="61"/>
        <v>水</v>
      </c>
      <c r="G38" s="33" t="s">
        <v>45</v>
      </c>
      <c r="H38" s="33"/>
      <c r="I38" s="41" t="s">
        <v>45</v>
      </c>
      <c r="J38" s="33"/>
      <c r="K38" s="33" t="str">
        <f t="shared" si="62"/>
        <v>7/24</v>
      </c>
      <c r="L38" s="33" t="str">
        <f t="shared" si="63"/>
        <v>金</v>
      </c>
      <c r="M38" s="35" t="str">
        <f t="shared" si="64"/>
        <v>7/25</v>
      </c>
      <c r="N38" s="33" t="str">
        <f t="shared" si="65"/>
        <v>土</v>
      </c>
      <c r="O38" s="35">
        <f t="shared" si="66"/>
        <v>46233</v>
      </c>
      <c r="P38" s="56" t="str">
        <f t="shared" si="67"/>
        <v>木</v>
      </c>
      <c r="Q38" s="92"/>
      <c r="R38" s="92"/>
      <c r="S38" s="92"/>
      <c r="T38" s="92"/>
      <c r="U38" s="92"/>
      <c r="W38" s="103" t="s">
        <v>79</v>
      </c>
      <c r="X38" s="103" t="s">
        <v>80</v>
      </c>
      <c r="Y38" s="103">
        <v>0</v>
      </c>
      <c r="Z38" s="103">
        <v>0</v>
      </c>
      <c r="AA38" s="103">
        <v>0</v>
      </c>
      <c r="AB38" s="103" t="s">
        <v>81</v>
      </c>
      <c r="AC38" s="103" t="s">
        <v>71</v>
      </c>
      <c r="AD38" s="103" t="s">
        <v>82</v>
      </c>
      <c r="AE38" s="103" t="s">
        <v>83</v>
      </c>
      <c r="AF38" s="103" t="s">
        <v>84</v>
      </c>
      <c r="AG38" s="103" t="s">
        <v>85</v>
      </c>
      <c r="AH38" s="103"/>
      <c r="AJ38" s="107" t="str">
        <f t="shared" si="68"/>
        <v>WAN HAI 358</v>
      </c>
      <c r="AK38" s="106" t="s">
        <v>63</v>
      </c>
      <c r="AL38" s="100"/>
      <c r="AM38" t="str">
        <f t="shared" si="69"/>
        <v>WAN HAI 358</v>
      </c>
    </row>
    <row r="39" spans="1:39" ht="31.8">
      <c r="A39" s="42" t="str">
        <f t="shared" si="56"/>
        <v>※WAN HAI 283</v>
      </c>
      <c r="B39" s="43" t="str">
        <f t="shared" si="57"/>
        <v>S117</v>
      </c>
      <c r="C39" s="33" t="str">
        <f t="shared" si="58"/>
        <v>7/30</v>
      </c>
      <c r="D39" s="33" t="str">
        <f t="shared" si="59"/>
        <v>木</v>
      </c>
      <c r="E39" s="33" t="str">
        <f t="shared" si="60"/>
        <v>7/29</v>
      </c>
      <c r="F39" s="33" t="str">
        <f t="shared" si="61"/>
        <v>水</v>
      </c>
      <c r="G39" s="33" t="s">
        <v>45</v>
      </c>
      <c r="H39" s="33"/>
      <c r="I39" s="41" t="s">
        <v>45</v>
      </c>
      <c r="J39" s="33"/>
      <c r="K39" s="33" t="str">
        <f t="shared" si="62"/>
        <v>8/1</v>
      </c>
      <c r="L39" s="33" t="str">
        <f t="shared" si="63"/>
        <v>土</v>
      </c>
      <c r="M39" s="35" t="str">
        <f t="shared" si="64"/>
        <v>8/2</v>
      </c>
      <c r="N39" s="33" t="str">
        <f t="shared" si="65"/>
        <v>日</v>
      </c>
      <c r="O39" s="35">
        <f>M39+7</f>
        <v>46243</v>
      </c>
      <c r="P39" s="56" t="str">
        <f t="shared" si="67"/>
        <v>日</v>
      </c>
      <c r="Q39" s="23"/>
      <c r="R39" s="23"/>
      <c r="S39" s="23"/>
      <c r="T39" s="23"/>
      <c r="U39" s="23"/>
      <c r="W39" s="104" t="s">
        <v>116</v>
      </c>
      <c r="X39" s="104" t="s">
        <v>95</v>
      </c>
      <c r="Y39" s="105">
        <v>0</v>
      </c>
      <c r="Z39" s="105">
        <v>0</v>
      </c>
      <c r="AA39" s="105">
        <v>0</v>
      </c>
      <c r="AB39" s="104" t="s">
        <v>86</v>
      </c>
      <c r="AC39" s="104" t="s">
        <v>71</v>
      </c>
      <c r="AD39" s="104" t="s">
        <v>96</v>
      </c>
      <c r="AE39" s="104" t="s">
        <v>87</v>
      </c>
      <c r="AF39" s="104" t="s">
        <v>88</v>
      </c>
      <c r="AG39" s="104" t="s">
        <v>89</v>
      </c>
      <c r="AH39" s="104"/>
      <c r="AJ39" s="107" t="str">
        <f>SUBSTITUTE(SUBSTITUTE(W39,"★",""),"*1)","")</f>
        <v>WAN HAI 283</v>
      </c>
      <c r="AK39" s="107" t="s">
        <v>64</v>
      </c>
      <c r="AL39" s="100"/>
      <c r="AM39" t="str">
        <f t="shared" si="69"/>
        <v>※WAN HAI 283</v>
      </c>
    </row>
    <row r="40" spans="1:39" ht="31.8">
      <c r="A40" s="42" t="str">
        <f t="shared" ref="A40:A43" si="70">IF(AND(D40="木",F40="水"),AM40,"★"&amp;AM40)</f>
        <v>WAN HAI 368</v>
      </c>
      <c r="B40" s="43" t="str">
        <f t="shared" ref="B40:B43" si="71">X40</f>
        <v>S039</v>
      </c>
      <c r="C40" s="33" t="str">
        <f t="shared" ref="C40:C43" si="72">AF40</f>
        <v>8/6</v>
      </c>
      <c r="D40" s="33" t="str">
        <f t="shared" ref="D40:D43" si="73">TEXT(C40,"aaa")</f>
        <v>木</v>
      </c>
      <c r="E40" s="33" t="str">
        <f t="shared" ref="E40:E43" si="74">AG40</f>
        <v>8/5</v>
      </c>
      <c r="F40" s="33" t="str">
        <f t="shared" ref="F40:F43" si="75">TEXT(E40,"aaa")</f>
        <v>水</v>
      </c>
      <c r="G40" s="33" t="s">
        <v>45</v>
      </c>
      <c r="H40" s="33"/>
      <c r="I40" s="41" t="s">
        <v>45</v>
      </c>
      <c r="J40" s="33"/>
      <c r="K40" s="33" t="str">
        <f t="shared" ref="K40:K43" si="76">AB40</f>
        <v>8/7</v>
      </c>
      <c r="L40" s="33" t="str">
        <f t="shared" ref="L40:L43" si="77">TEXT(K40,"aaa")</f>
        <v>金</v>
      </c>
      <c r="M40" s="35" t="str">
        <f t="shared" ref="M40:M43" si="78">AD40</f>
        <v>8/8</v>
      </c>
      <c r="N40" s="33" t="str">
        <f t="shared" ref="N40:N43" si="79">TEXT(M40,"aaa")</f>
        <v>土</v>
      </c>
      <c r="O40" s="35">
        <f t="shared" ref="O40:O43" si="80">M40+5</f>
        <v>46247</v>
      </c>
      <c r="P40" s="56" t="str">
        <f t="shared" ref="P40:P43" si="81">TEXT(O40,"aaa")</f>
        <v>木</v>
      </c>
      <c r="Q40" s="23"/>
      <c r="R40" s="23"/>
      <c r="S40" s="23"/>
      <c r="T40" s="23"/>
      <c r="U40" s="23"/>
      <c r="W40" s="103" t="s">
        <v>72</v>
      </c>
      <c r="X40" s="103" t="s">
        <v>91</v>
      </c>
      <c r="Y40" s="103">
        <v>0</v>
      </c>
      <c r="Z40" s="103">
        <v>0</v>
      </c>
      <c r="AA40" s="103">
        <v>0</v>
      </c>
      <c r="AB40" s="103" t="s">
        <v>97</v>
      </c>
      <c r="AC40" s="103" t="s">
        <v>71</v>
      </c>
      <c r="AD40" s="103" t="s">
        <v>98</v>
      </c>
      <c r="AE40" s="103" t="s">
        <v>99</v>
      </c>
      <c r="AF40" s="103" t="s">
        <v>100</v>
      </c>
      <c r="AG40" s="103" t="s">
        <v>101</v>
      </c>
      <c r="AH40" s="103"/>
      <c r="AJ40" s="107" t="str">
        <f t="shared" si="68"/>
        <v>WAN HAI 368</v>
      </c>
      <c r="AK40" s="100" t="s">
        <v>90</v>
      </c>
      <c r="AL40" s="100"/>
      <c r="AM40" t="str">
        <f t="shared" si="69"/>
        <v>WAN HAI 368</v>
      </c>
    </row>
    <row r="41" spans="1:39" ht="31.8">
      <c r="A41" s="126" t="s">
        <v>114</v>
      </c>
      <c r="B41" s="127"/>
      <c r="C41" s="128"/>
      <c r="D41" s="128"/>
      <c r="E41" s="128"/>
      <c r="F41" s="128"/>
      <c r="G41" s="128"/>
      <c r="H41" s="128"/>
      <c r="I41" s="131"/>
      <c r="J41" s="128"/>
      <c r="K41" s="128"/>
      <c r="L41" s="128"/>
      <c r="M41" s="130"/>
      <c r="N41" s="128"/>
      <c r="O41" s="130"/>
      <c r="P41" s="132"/>
      <c r="Q41" s="23"/>
      <c r="R41" s="23"/>
      <c r="S41" s="23"/>
      <c r="T41" s="23"/>
      <c r="U41" s="23"/>
      <c r="W41" s="104" t="s">
        <v>102</v>
      </c>
      <c r="X41" s="104">
        <v>0</v>
      </c>
      <c r="Y41" s="105">
        <v>0</v>
      </c>
      <c r="Z41" s="105">
        <v>0</v>
      </c>
      <c r="AA41" s="105">
        <v>0</v>
      </c>
      <c r="AB41" s="104">
        <v>0</v>
      </c>
      <c r="AC41" s="104">
        <v>0</v>
      </c>
      <c r="AD41" s="104">
        <v>0</v>
      </c>
      <c r="AE41" s="104">
        <v>0</v>
      </c>
      <c r="AF41" s="104">
        <v>0</v>
      </c>
      <c r="AG41" s="104">
        <v>0</v>
      </c>
      <c r="AH41" s="104"/>
      <c r="AJ41" s="107" t="str">
        <f t="shared" si="68"/>
        <v>NO SERVICE</v>
      </c>
      <c r="AK41" s="100" t="s">
        <v>102</v>
      </c>
      <c r="AL41" s="100"/>
      <c r="AM41" t="str">
        <f t="shared" si="69"/>
        <v>NO SERVICE</v>
      </c>
    </row>
    <row r="42" spans="1:39" ht="31.8">
      <c r="A42" s="42" t="str">
        <f t="shared" si="70"/>
        <v>※WAN HAI 358</v>
      </c>
      <c r="B42" s="43" t="str">
        <f t="shared" si="71"/>
        <v>S034</v>
      </c>
      <c r="C42" s="33" t="str">
        <f t="shared" si="72"/>
        <v>8/20</v>
      </c>
      <c r="D42" s="33" t="str">
        <f t="shared" si="73"/>
        <v>木</v>
      </c>
      <c r="E42" s="33" t="str">
        <f t="shared" si="74"/>
        <v>8/19</v>
      </c>
      <c r="F42" s="33" t="str">
        <f t="shared" si="75"/>
        <v>水</v>
      </c>
      <c r="G42" s="33" t="s">
        <v>45</v>
      </c>
      <c r="H42" s="33"/>
      <c r="I42" s="41" t="s">
        <v>45</v>
      </c>
      <c r="J42" s="33"/>
      <c r="K42" s="33" t="str">
        <f t="shared" si="76"/>
        <v>8/21</v>
      </c>
      <c r="L42" s="33" t="str">
        <f t="shared" si="77"/>
        <v>金</v>
      </c>
      <c r="M42" s="35" t="str">
        <f t="shared" si="78"/>
        <v>8/22</v>
      </c>
      <c r="N42" s="33" t="str">
        <f t="shared" si="79"/>
        <v>土</v>
      </c>
      <c r="O42" s="35">
        <f t="shared" si="80"/>
        <v>46261</v>
      </c>
      <c r="P42" s="56" t="str">
        <f t="shared" si="81"/>
        <v>木</v>
      </c>
      <c r="Q42" s="23"/>
      <c r="R42" s="23"/>
      <c r="S42" s="23"/>
      <c r="T42" s="23"/>
      <c r="U42" s="23"/>
      <c r="W42" s="174" t="s">
        <v>119</v>
      </c>
      <c r="X42" s="102" t="s">
        <v>117</v>
      </c>
      <c r="Y42" s="102">
        <v>0</v>
      </c>
      <c r="Z42" s="102">
        <v>0</v>
      </c>
      <c r="AA42" s="102">
        <v>0</v>
      </c>
      <c r="AB42" s="102" t="s">
        <v>104</v>
      </c>
      <c r="AC42" s="102" t="s">
        <v>71</v>
      </c>
      <c r="AD42" s="102" t="s">
        <v>105</v>
      </c>
      <c r="AE42" s="102" t="s">
        <v>106</v>
      </c>
      <c r="AF42" s="102" t="s">
        <v>107</v>
      </c>
      <c r="AG42" s="102" t="s">
        <v>108</v>
      </c>
      <c r="AH42" s="102"/>
      <c r="AJ42" s="107" t="str">
        <f t="shared" si="68"/>
        <v>WAN HAI 358</v>
      </c>
      <c r="AK42" s="100" t="s">
        <v>103</v>
      </c>
      <c r="AL42" s="100"/>
      <c r="AM42" t="str">
        <f t="shared" si="69"/>
        <v>※WAN HAI 358</v>
      </c>
    </row>
    <row r="43" spans="1:39" ht="31.8">
      <c r="A43" s="94" t="str">
        <f t="shared" si="70"/>
        <v>※INTERASIA TENACITY</v>
      </c>
      <c r="B43" s="95" t="str">
        <f t="shared" si="71"/>
        <v>S024</v>
      </c>
      <c r="C43" s="96" t="str">
        <f t="shared" si="72"/>
        <v>8/27</v>
      </c>
      <c r="D43" s="96" t="str">
        <f t="shared" si="73"/>
        <v>木</v>
      </c>
      <c r="E43" s="96" t="str">
        <f t="shared" si="74"/>
        <v>8/26</v>
      </c>
      <c r="F43" s="96" t="str">
        <f t="shared" si="75"/>
        <v>水</v>
      </c>
      <c r="G43" s="96" t="s">
        <v>45</v>
      </c>
      <c r="H43" s="96"/>
      <c r="I43" s="97" t="s">
        <v>45</v>
      </c>
      <c r="J43" s="96"/>
      <c r="K43" s="96" t="str">
        <f t="shared" si="76"/>
        <v>8/28</v>
      </c>
      <c r="L43" s="96" t="str">
        <f t="shared" si="77"/>
        <v>金</v>
      </c>
      <c r="M43" s="98" t="str">
        <f t="shared" si="78"/>
        <v>8/29</v>
      </c>
      <c r="N43" s="96" t="str">
        <f t="shared" si="79"/>
        <v>土</v>
      </c>
      <c r="O43" s="98">
        <f t="shared" si="80"/>
        <v>46268</v>
      </c>
      <c r="P43" s="99" t="str">
        <f t="shared" si="81"/>
        <v>木</v>
      </c>
      <c r="Q43" s="23"/>
      <c r="R43" s="23"/>
      <c r="S43" s="23"/>
      <c r="T43" s="23"/>
      <c r="U43" s="23"/>
      <c r="W43" s="100" t="s">
        <v>120</v>
      </c>
      <c r="X43" s="100" t="s">
        <v>118</v>
      </c>
      <c r="Y43" s="101">
        <v>0</v>
      </c>
      <c r="Z43" s="101">
        <v>0</v>
      </c>
      <c r="AA43" s="101">
        <v>0</v>
      </c>
      <c r="AB43" s="100" t="s">
        <v>109</v>
      </c>
      <c r="AC43" s="100" t="s">
        <v>71</v>
      </c>
      <c r="AD43" s="100" t="s">
        <v>110</v>
      </c>
      <c r="AE43" s="100" t="s">
        <v>111</v>
      </c>
      <c r="AF43" s="100" t="s">
        <v>112</v>
      </c>
      <c r="AG43" s="100" t="s">
        <v>113</v>
      </c>
      <c r="AH43" s="100"/>
      <c r="AJ43" s="107" t="str">
        <f t="shared" si="68"/>
        <v>INTERASIA TENACITY</v>
      </c>
      <c r="AK43" s="100" t="s">
        <v>103</v>
      </c>
      <c r="AL43" s="100"/>
      <c r="AM43" t="str">
        <f t="shared" si="69"/>
        <v>※INTERASIA TENACITY</v>
      </c>
    </row>
    <row r="44" spans="1:39" ht="30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2"/>
      <c r="N44" s="23"/>
      <c r="O44" s="23"/>
      <c r="P44" s="23"/>
      <c r="Q44" s="23"/>
      <c r="R44" s="23"/>
      <c r="S44" s="23"/>
      <c r="T44" s="23"/>
      <c r="U44" s="23"/>
      <c r="W44" s="102"/>
      <c r="X44" s="102"/>
      <c r="Y44" s="102"/>
      <c r="Z44" s="102"/>
      <c r="AA44" s="102"/>
      <c r="AB44" s="102"/>
      <c r="AC44" s="102"/>
      <c r="AD44" s="102"/>
      <c r="AE44" s="102"/>
      <c r="AF44" s="102"/>
      <c r="AG44" s="102"/>
      <c r="AH44" s="102"/>
      <c r="AJ44" s="100"/>
      <c r="AK44" s="100"/>
      <c r="AL44" s="100"/>
    </row>
    <row r="45" spans="1:39" ht="35.4">
      <c r="A45" s="19" t="s">
        <v>23</v>
      </c>
      <c r="B45" s="171" t="s">
        <v>24</v>
      </c>
      <c r="C45" s="172"/>
      <c r="D45" s="172"/>
      <c r="E45" s="173"/>
      <c r="F45" s="171" t="s">
        <v>25</v>
      </c>
      <c r="G45" s="172"/>
      <c r="H45" s="172"/>
      <c r="I45" s="172"/>
      <c r="J45" s="172"/>
      <c r="K45" s="172"/>
      <c r="L45" s="173"/>
      <c r="M45" s="22"/>
      <c r="N45" s="23"/>
      <c r="O45" s="23"/>
      <c r="P45" s="23"/>
      <c r="Q45" s="23"/>
      <c r="R45" s="23"/>
      <c r="S45" s="23"/>
      <c r="T45" s="23"/>
      <c r="U45" s="23"/>
    </row>
    <row r="46" spans="1:39" ht="30">
      <c r="A46" s="164" t="s">
        <v>26</v>
      </c>
      <c r="B46" s="165" t="s">
        <v>32</v>
      </c>
      <c r="C46" s="165"/>
      <c r="D46" s="165"/>
      <c r="E46" s="166"/>
      <c r="F46" s="50" t="s">
        <v>33</v>
      </c>
      <c r="G46" s="51"/>
      <c r="H46" s="51"/>
      <c r="I46" s="51"/>
      <c r="J46" s="51"/>
      <c r="K46" s="51"/>
      <c r="L46" s="52" t="s">
        <v>34</v>
      </c>
      <c r="M46" s="22"/>
      <c r="N46" s="13"/>
      <c r="O46" s="13"/>
      <c r="P46" s="13"/>
      <c r="Q46" s="23"/>
      <c r="R46" s="23"/>
      <c r="S46" s="23"/>
      <c r="T46" s="23"/>
      <c r="U46" s="23"/>
    </row>
    <row r="47" spans="1:39" ht="30">
      <c r="A47" s="164"/>
      <c r="B47" s="165"/>
      <c r="C47" s="165"/>
      <c r="D47" s="165"/>
      <c r="E47" s="166"/>
      <c r="F47" s="36" t="s">
        <v>35</v>
      </c>
      <c r="G47" s="37"/>
      <c r="H47" s="37"/>
      <c r="I47" s="37"/>
      <c r="J47" s="37"/>
      <c r="K47" s="37"/>
      <c r="L47" s="38"/>
      <c r="M47" s="22"/>
      <c r="N47" s="13"/>
      <c r="O47" s="13"/>
      <c r="P47" s="13"/>
      <c r="Q47" s="13"/>
      <c r="R47" s="13"/>
      <c r="S47" s="13"/>
      <c r="T47" s="13"/>
      <c r="U47" s="13"/>
    </row>
    <row r="48" spans="1:39" ht="30">
      <c r="A48" s="164" t="s">
        <v>36</v>
      </c>
      <c r="B48" s="165" t="s">
        <v>37</v>
      </c>
      <c r="C48" s="165"/>
      <c r="D48" s="165"/>
      <c r="E48" s="166"/>
      <c r="F48" s="50" t="s">
        <v>38</v>
      </c>
      <c r="G48" s="51"/>
      <c r="H48" s="51"/>
      <c r="I48" s="51"/>
      <c r="J48" s="51"/>
      <c r="K48" s="51"/>
      <c r="L48" s="52" t="s">
        <v>39</v>
      </c>
      <c r="M48" s="22"/>
      <c r="N48" s="13"/>
      <c r="O48" s="13"/>
      <c r="P48" s="13"/>
      <c r="Q48" s="13"/>
      <c r="R48" s="13"/>
      <c r="S48" s="13"/>
      <c r="T48" s="13"/>
      <c r="U48" s="13"/>
    </row>
    <row r="49" spans="1:21" ht="28.2">
      <c r="A49" s="164"/>
      <c r="B49" s="165"/>
      <c r="C49" s="165"/>
      <c r="D49" s="165"/>
      <c r="E49" s="166"/>
      <c r="F49" s="39" t="s">
        <v>40</v>
      </c>
      <c r="G49" s="40"/>
      <c r="H49" s="40"/>
      <c r="I49" s="40"/>
      <c r="J49" s="40"/>
      <c r="K49" s="40"/>
      <c r="L49" s="48"/>
      <c r="M49" s="17"/>
      <c r="N49" s="4"/>
      <c r="O49" s="17"/>
      <c r="P49" s="4"/>
      <c r="Q49" s="13"/>
      <c r="R49" s="13"/>
      <c r="S49" s="13"/>
      <c r="T49" s="13"/>
      <c r="U49" s="13"/>
    </row>
    <row r="50" spans="1:21" ht="31.8">
      <c r="A50" s="53"/>
      <c r="B50" s="49"/>
      <c r="C50" s="49"/>
      <c r="D50" s="49"/>
      <c r="E50" s="49"/>
      <c r="F50" s="54"/>
      <c r="G50" s="54"/>
      <c r="H50" s="54"/>
      <c r="I50" s="54"/>
      <c r="J50" s="54"/>
      <c r="K50" s="54"/>
      <c r="L50" s="54"/>
      <c r="M50" s="18"/>
      <c r="N50" s="16"/>
      <c r="O50" s="16"/>
      <c r="P50" s="16"/>
      <c r="Q50" s="4"/>
      <c r="R50" s="4"/>
      <c r="S50" s="4"/>
      <c r="T50" s="4"/>
      <c r="U50" s="4"/>
    </row>
    <row r="51" spans="1:21" ht="31.8">
      <c r="A51" s="53"/>
      <c r="B51" s="49"/>
      <c r="C51" s="49"/>
      <c r="D51" s="49"/>
      <c r="E51" s="49"/>
      <c r="F51" s="55"/>
      <c r="G51" s="37"/>
      <c r="H51" s="37"/>
      <c r="I51" s="167"/>
      <c r="J51" s="167"/>
      <c r="K51" s="167"/>
      <c r="L51" s="167"/>
      <c r="M51" s="16"/>
      <c r="N51" s="16"/>
      <c r="O51" s="16"/>
      <c r="P51" s="16"/>
      <c r="Q51" s="16"/>
      <c r="R51" s="16"/>
      <c r="S51" s="16"/>
      <c r="T51" s="16"/>
      <c r="U51" s="16"/>
    </row>
    <row r="52" spans="1:21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6"/>
      <c r="N52" s="16"/>
      <c r="O52" s="16"/>
      <c r="P52" s="16"/>
      <c r="Q52" s="16"/>
      <c r="R52" s="16"/>
      <c r="S52" s="16"/>
      <c r="T52" s="16"/>
      <c r="U52" s="16"/>
    </row>
  </sheetData>
  <mergeCells count="79">
    <mergeCell ref="AK5:AL6"/>
    <mergeCell ref="AK7:AL7"/>
    <mergeCell ref="Y4:Z4"/>
    <mergeCell ref="AA4:AB4"/>
    <mergeCell ref="AC4:AD4"/>
    <mergeCell ref="AE4:AF4"/>
    <mergeCell ref="AG4:AL4"/>
    <mergeCell ref="AG5:AH6"/>
    <mergeCell ref="AI5:AJ6"/>
    <mergeCell ref="AG7:AH7"/>
    <mergeCell ref="AI7:AJ7"/>
    <mergeCell ref="AE5:AF7"/>
    <mergeCell ref="Y5:Z7"/>
    <mergeCell ref="AA5:AB7"/>
    <mergeCell ref="AC5:AD7"/>
    <mergeCell ref="A48:A49"/>
    <mergeCell ref="B48:E49"/>
    <mergeCell ref="I51:L51"/>
    <mergeCell ref="B22:D22"/>
    <mergeCell ref="E22:P22"/>
    <mergeCell ref="A32:A36"/>
    <mergeCell ref="B32:B36"/>
    <mergeCell ref="K32:L32"/>
    <mergeCell ref="A46:A47"/>
    <mergeCell ref="B46:E47"/>
    <mergeCell ref="K36:L36"/>
    <mergeCell ref="B45:E45"/>
    <mergeCell ref="F45:L45"/>
    <mergeCell ref="G36:H36"/>
    <mergeCell ref="I36:J36"/>
    <mergeCell ref="C33:D35"/>
    <mergeCell ref="S2:T2"/>
    <mergeCell ref="O1:T1"/>
    <mergeCell ref="S30:T30"/>
    <mergeCell ref="I5:J7"/>
    <mergeCell ref="K5:L6"/>
    <mergeCell ref="O5:P6"/>
    <mergeCell ref="M5:N6"/>
    <mergeCell ref="K7:L7"/>
    <mergeCell ref="M7:N7"/>
    <mergeCell ref="O7:P7"/>
    <mergeCell ref="I8:J8"/>
    <mergeCell ref="K8:L8"/>
    <mergeCell ref="M19:N19"/>
    <mergeCell ref="O19:P19"/>
    <mergeCell ref="O28:S28"/>
    <mergeCell ref="A2:C2"/>
    <mergeCell ref="O3:P3"/>
    <mergeCell ref="A4:A8"/>
    <mergeCell ref="B4:B8"/>
    <mergeCell ref="C4:D4"/>
    <mergeCell ref="E4:F4"/>
    <mergeCell ref="G4:H4"/>
    <mergeCell ref="I4:J4"/>
    <mergeCell ref="K4:P4"/>
    <mergeCell ref="C5:D7"/>
    <mergeCell ref="E5:F7"/>
    <mergeCell ref="G5:H7"/>
    <mergeCell ref="M8:N8"/>
    <mergeCell ref="E8:F8"/>
    <mergeCell ref="O8:P8"/>
    <mergeCell ref="G8:H8"/>
    <mergeCell ref="A23:A24"/>
    <mergeCell ref="B23:D24"/>
    <mergeCell ref="K19:L19"/>
    <mergeCell ref="A30:C30"/>
    <mergeCell ref="M33:N35"/>
    <mergeCell ref="E33:F35"/>
    <mergeCell ref="G33:H35"/>
    <mergeCell ref="C32:F32"/>
    <mergeCell ref="G32:H32"/>
    <mergeCell ref="I32:J32"/>
    <mergeCell ref="I33:J35"/>
    <mergeCell ref="K33:L35"/>
    <mergeCell ref="M36:N36"/>
    <mergeCell ref="O32:P32"/>
    <mergeCell ref="O33:P35"/>
    <mergeCell ref="O36:P36"/>
    <mergeCell ref="M32:N32"/>
  </mergeCells>
  <phoneticPr fontId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40" fitToHeight="2" orientation="landscape" r:id="rId1"/>
  <rowBreaks count="1" manualBreakCount="1">
    <brk id="27" max="2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　美里</dc:creator>
  <cp:lastModifiedBy>Nashinoki Mika</cp:lastModifiedBy>
  <cp:lastPrinted>2026-06-05T05:48:05Z</cp:lastPrinted>
  <dcterms:created xsi:type="dcterms:W3CDTF">2025-11-13T08:55:02Z</dcterms:created>
  <dcterms:modified xsi:type="dcterms:W3CDTF">2026-07-16T00:23:52Z</dcterms:modified>
</cp:coreProperties>
</file>