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7CDEA4B8-CDFD-4C14-B7DC-0D4E51C31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9" i="1" l="1"/>
  <c r="AJ40" i="1"/>
  <c r="AJ38" i="1"/>
  <c r="AM38" i="1" s="1"/>
  <c r="AM39" i="1"/>
  <c r="AM40" i="1"/>
  <c r="B41" i="1"/>
  <c r="C41" i="1"/>
  <c r="D41" i="1"/>
  <c r="E41" i="1"/>
  <c r="F41" i="1" s="1"/>
  <c r="K41" i="1"/>
  <c r="L41" i="1"/>
  <c r="M41" i="1"/>
  <c r="N41" i="1" s="1"/>
  <c r="B42" i="1"/>
  <c r="C42" i="1"/>
  <c r="D42" i="1"/>
  <c r="E42" i="1"/>
  <c r="F42" i="1" s="1"/>
  <c r="K42" i="1"/>
  <c r="L42" i="1"/>
  <c r="M42" i="1"/>
  <c r="N42" i="1" s="1"/>
  <c r="B43" i="1"/>
  <c r="C43" i="1"/>
  <c r="D43" i="1"/>
  <c r="E43" i="1"/>
  <c r="F43" i="1" s="1"/>
  <c r="K43" i="1"/>
  <c r="L43" i="1"/>
  <c r="M43" i="1"/>
  <c r="N43" i="1" s="1"/>
  <c r="B44" i="1"/>
  <c r="C44" i="1"/>
  <c r="D44" i="1"/>
  <c r="E44" i="1"/>
  <c r="F44" i="1" s="1"/>
  <c r="K44" i="1"/>
  <c r="L44" i="1"/>
  <c r="M44" i="1"/>
  <c r="N44" i="1" s="1"/>
  <c r="AM41" i="1"/>
  <c r="AM42" i="1"/>
  <c r="AM43" i="1"/>
  <c r="AM44" i="1"/>
  <c r="AJ44" i="1"/>
  <c r="AJ41" i="1"/>
  <c r="AJ42" i="1"/>
  <c r="AJ43" i="1"/>
  <c r="A42" i="1" l="1"/>
  <c r="A44" i="1"/>
  <c r="A43" i="1"/>
  <c r="A41" i="1"/>
  <c r="O44" i="1"/>
  <c r="P44" i="1" s="1"/>
  <c r="O43" i="1"/>
  <c r="P43" i="1" s="1"/>
  <c r="O42" i="1"/>
  <c r="P42" i="1" s="1"/>
  <c r="O41" i="1"/>
  <c r="P41" i="1" s="1"/>
  <c r="S31" i="1" l="1"/>
  <c r="B40" i="1"/>
  <c r="C40" i="1"/>
  <c r="D40" i="1" s="1"/>
  <c r="E40" i="1"/>
  <c r="F40" i="1" s="1"/>
  <c r="K40" i="1"/>
  <c r="L40" i="1" s="1"/>
  <c r="M40" i="1"/>
  <c r="N40" i="1" s="1"/>
  <c r="A40" i="1" l="1"/>
  <c r="O40" i="1"/>
  <c r="P40" i="1" s="1"/>
  <c r="E39" i="1" l="1"/>
  <c r="F39" i="1" s="1"/>
  <c r="C39" i="1"/>
  <c r="D39" i="1" s="1"/>
  <c r="B39" i="1"/>
  <c r="K39" i="1"/>
  <c r="L39" i="1" s="1"/>
  <c r="M39" i="1"/>
  <c r="N39" i="1" s="1"/>
  <c r="A11" i="1"/>
  <c r="A12" i="1"/>
  <c r="A13" i="1"/>
  <c r="A14" i="1"/>
  <c r="A15" i="1"/>
  <c r="A10" i="1"/>
  <c r="B10" i="1"/>
  <c r="G10" i="1"/>
  <c r="C10" i="1" s="1"/>
  <c r="D10" i="1" s="1"/>
  <c r="G15" i="1"/>
  <c r="C15" i="1" s="1"/>
  <c r="D15" i="1" s="1"/>
  <c r="G14" i="1"/>
  <c r="C14" i="1" s="1"/>
  <c r="D14" i="1" s="1"/>
  <c r="G13" i="1"/>
  <c r="K13" i="1" s="1"/>
  <c r="L13" i="1" s="1"/>
  <c r="G12" i="1"/>
  <c r="C12" i="1" s="1"/>
  <c r="D12" i="1" s="1"/>
  <c r="G11" i="1"/>
  <c r="E11" i="1" s="1"/>
  <c r="F11" i="1" s="1"/>
  <c r="AK15" i="1"/>
  <c r="AL15" i="1" s="1"/>
  <c r="AI15" i="1"/>
  <c r="AJ15" i="1" s="1"/>
  <c r="AG15" i="1"/>
  <c r="AH15" i="1" s="1"/>
  <c r="AE15" i="1"/>
  <c r="AF15" i="1" s="1"/>
  <c r="AD15" i="1"/>
  <c r="AA15" i="1"/>
  <c r="AB15" i="1" s="1"/>
  <c r="Y15" i="1"/>
  <c r="Z15" i="1" s="1"/>
  <c r="AK14" i="1"/>
  <c r="AL14" i="1" s="1"/>
  <c r="AI14" i="1"/>
  <c r="AJ14" i="1" s="1"/>
  <c r="AG14" i="1"/>
  <c r="AH14" i="1" s="1"/>
  <c r="AE14" i="1"/>
  <c r="AF14" i="1" s="1"/>
  <c r="AD14" i="1"/>
  <c r="AA14" i="1"/>
  <c r="AB14" i="1" s="1"/>
  <c r="Y14" i="1"/>
  <c r="Z14" i="1" s="1"/>
  <c r="AK13" i="1"/>
  <c r="AL13" i="1" s="1"/>
  <c r="AI13" i="1"/>
  <c r="AJ13" i="1" s="1"/>
  <c r="AG13" i="1"/>
  <c r="AH13" i="1" s="1"/>
  <c r="AE13" i="1"/>
  <c r="AF13" i="1" s="1"/>
  <c r="AD13" i="1"/>
  <c r="AA13" i="1"/>
  <c r="AB13" i="1" s="1"/>
  <c r="Y13" i="1"/>
  <c r="Z13" i="1" s="1"/>
  <c r="AK12" i="1"/>
  <c r="AL12" i="1" s="1"/>
  <c r="AI12" i="1"/>
  <c r="AJ12" i="1" s="1"/>
  <c r="AG12" i="1"/>
  <c r="AH12" i="1" s="1"/>
  <c r="AE12" i="1"/>
  <c r="AF12" i="1" s="1"/>
  <c r="AD12" i="1"/>
  <c r="AA12" i="1"/>
  <c r="AB12" i="1" s="1"/>
  <c r="Y12" i="1"/>
  <c r="Z12" i="1" s="1"/>
  <c r="AK11" i="1"/>
  <c r="AL11" i="1" s="1"/>
  <c r="AI11" i="1"/>
  <c r="AJ11" i="1" s="1"/>
  <c r="AG11" i="1"/>
  <c r="AH11" i="1" s="1"/>
  <c r="AE11" i="1"/>
  <c r="AF11" i="1" s="1"/>
  <c r="AD11" i="1"/>
  <c r="AA11" i="1"/>
  <c r="AB11" i="1" s="1"/>
  <c r="Y11" i="1"/>
  <c r="Z11" i="1" s="1"/>
  <c r="AK10" i="1"/>
  <c r="AL10" i="1" s="1"/>
  <c r="AI10" i="1"/>
  <c r="AJ10" i="1" s="1"/>
  <c r="AG10" i="1"/>
  <c r="AH10" i="1" s="1"/>
  <c r="AE10" i="1"/>
  <c r="AF10" i="1" s="1"/>
  <c r="AD10" i="1"/>
  <c r="AA10" i="1"/>
  <c r="AB10" i="1" s="1"/>
  <c r="Y10" i="1"/>
  <c r="Z10" i="1" s="1"/>
  <c r="E14" i="1"/>
  <c r="F14" i="1" s="1"/>
  <c r="H14" i="1"/>
  <c r="I14" i="1"/>
  <c r="J14" i="1" s="1"/>
  <c r="K14" i="1"/>
  <c r="L14" i="1" s="1"/>
  <c r="M14" i="1"/>
  <c r="N14" i="1" s="1"/>
  <c r="O14" i="1"/>
  <c r="P14" i="1" s="1"/>
  <c r="C11" i="1"/>
  <c r="D11" i="1" s="1"/>
  <c r="K12" i="1"/>
  <c r="L12" i="1" s="1"/>
  <c r="M12" i="1"/>
  <c r="N12" i="1" s="1"/>
  <c r="O12" i="1"/>
  <c r="P12" i="1" s="1"/>
  <c r="H12" i="1" l="1"/>
  <c r="I12" i="1"/>
  <c r="J12" i="1" s="1"/>
  <c r="E12" i="1"/>
  <c r="F12" i="1" s="1"/>
  <c r="O39" i="1"/>
  <c r="P39" i="1" s="1"/>
  <c r="M10" i="1"/>
  <c r="N10" i="1" s="1"/>
  <c r="K10" i="1"/>
  <c r="L10" i="1" s="1"/>
  <c r="I10" i="1"/>
  <c r="J10" i="1" s="1"/>
  <c r="H10" i="1"/>
  <c r="E10" i="1"/>
  <c r="F10" i="1" s="1"/>
  <c r="O10" i="1"/>
  <c r="P10" i="1" s="1"/>
  <c r="O15" i="1"/>
  <c r="P15" i="1" s="1"/>
  <c r="M15" i="1"/>
  <c r="N15" i="1" s="1"/>
  <c r="K15" i="1"/>
  <c r="L15" i="1" s="1"/>
  <c r="I15" i="1"/>
  <c r="J15" i="1" s="1"/>
  <c r="H15" i="1"/>
  <c r="E15" i="1"/>
  <c r="F15" i="1" s="1"/>
  <c r="I13" i="1"/>
  <c r="J13" i="1" s="1"/>
  <c r="H13" i="1"/>
  <c r="E13" i="1"/>
  <c r="F13" i="1" s="1"/>
  <c r="C13" i="1"/>
  <c r="D13" i="1" s="1"/>
  <c r="O13" i="1"/>
  <c r="P13" i="1" s="1"/>
  <c r="M13" i="1"/>
  <c r="N13" i="1" s="1"/>
  <c r="O11" i="1"/>
  <c r="P11" i="1" s="1"/>
  <c r="M11" i="1"/>
  <c r="N11" i="1" s="1"/>
  <c r="K11" i="1"/>
  <c r="L11" i="1" s="1"/>
  <c r="I11" i="1"/>
  <c r="J11" i="1" s="1"/>
  <c r="H11" i="1"/>
  <c r="AL38" i="1"/>
  <c r="AL39" i="1"/>
  <c r="A38" i="1"/>
  <c r="A39" i="1"/>
</calcChain>
</file>

<file path=xl/sharedStrings.xml><?xml version="1.0" encoding="utf-8"?>
<sst xmlns="http://schemas.openxmlformats.org/spreadsheetml/2006/main" count="193" uniqueCount="126">
  <si>
    <t>　  　　　　HONG KONG SCHEDULE - 関東　　</t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</si>
  <si>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</si>
  <si>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1/2</t>
  </si>
  <si>
    <t xml:space="preserve">UPDATED :  </t>
  </si>
  <si>
    <t>From Tokyo</t>
  </si>
  <si>
    <t>VESSEL</t>
  </si>
  <si>
    <t>VOY</t>
  </si>
  <si>
    <t>CFS CUT</t>
  </si>
  <si>
    <t>ETA</t>
  </si>
  <si>
    <t>ETD</t>
  </si>
  <si>
    <t>ETA CFS</t>
  </si>
  <si>
    <t>TYO</t>
  </si>
  <si>
    <t>HKG</t>
  </si>
  <si>
    <t>CAN</t>
  </si>
  <si>
    <t>HUG</t>
  </si>
  <si>
    <t>ZHI</t>
  </si>
  <si>
    <t>(CFS)</t>
  </si>
  <si>
    <t>0 DAYS</t>
  </si>
  <si>
    <t>4 DAYS</t>
  </si>
  <si>
    <t>8 DAYS</t>
  </si>
  <si>
    <t>9 DAYS</t>
  </si>
  <si>
    <t>12 DAYS</t>
  </si>
  <si>
    <t>※CFS倉庫受付時間　9:00~15:00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</si>
  <si>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</si>
  <si>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</si>
  <si>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</si>
  <si>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東京 CFS</t>
  </si>
  <si>
    <t>　  　 　 　HONG KONG SCHEDULE - 関東　　</t>
    <rPh sb="29" eb="31">
      <t>カントウ</t>
    </rPh>
    <phoneticPr fontId="1"/>
  </si>
  <si>
    <t>2/2</t>
  </si>
  <si>
    <t>V</t>
  </si>
  <si>
    <t>From Tokyo / Yokohama</t>
  </si>
  <si>
    <t>YOK</t>
  </si>
  <si>
    <t>㈱日成
協同組合　東京海貨センター内4F</t>
    <rPh sb="1" eb="3">
      <t>ニッセイ</t>
    </rPh>
    <rPh sb="4" eb="6">
      <t>キョウドウ</t>
    </rPh>
    <rPh sb="6" eb="8">
      <t>クミアイ</t>
    </rPh>
    <rPh sb="9" eb="11">
      <t>トウキョウ</t>
    </rPh>
    <rPh sb="11" eb="12">
      <t>ウミ</t>
    </rPh>
    <rPh sb="12" eb="13">
      <t>カ</t>
    </rPh>
    <rPh sb="17" eb="18">
      <t>ナイ</t>
    </rPh>
    <phoneticPr fontId="22"/>
  </si>
  <si>
    <t>東京都大田区東海4-3-1</t>
  </si>
  <si>
    <t>NACCS: 1FW69</t>
  </si>
  <si>
    <t>TEL : 03-5492-7251   FAX : 03-3790-8085</t>
  </si>
  <si>
    <t>横浜 CFS</t>
  </si>
  <si>
    <t>㈱日成
横浜港運事業協同組合内2F</t>
    <rPh sb="1" eb="3">
      <t>ニッセイ</t>
    </rPh>
    <rPh sb="4" eb="7">
      <t>ヨコハマコウ</t>
    </rPh>
    <rPh sb="7" eb="8">
      <t>ウン</t>
    </rPh>
    <rPh sb="8" eb="12">
      <t>ジギョウキョウドウ</t>
    </rPh>
    <rPh sb="12" eb="14">
      <t>クミアイ</t>
    </rPh>
    <rPh sb="14" eb="15">
      <t>ナイ</t>
    </rPh>
    <phoneticPr fontId="22"/>
  </si>
  <si>
    <t>神奈川県横浜市中区本牧埠頭1　</t>
    <rPh sb="0" eb="3">
      <t>カナガワ</t>
    </rPh>
    <rPh sb="3" eb="4">
      <t>ケン</t>
    </rPh>
    <rPh sb="4" eb="6">
      <t>ヨコハマ</t>
    </rPh>
    <rPh sb="6" eb="7">
      <t>シ</t>
    </rPh>
    <rPh sb="7" eb="8">
      <t>ナカ</t>
    </rPh>
    <rPh sb="8" eb="9">
      <t>ク</t>
    </rPh>
    <rPh sb="9" eb="11">
      <t>ホンモク</t>
    </rPh>
    <rPh sb="11" eb="13">
      <t>フトウ</t>
    </rPh>
    <phoneticPr fontId="1"/>
  </si>
  <si>
    <t>NACCS: 2EW30</t>
  </si>
  <si>
    <t>TEL : 045-622-5771   FAX : 045-622-6344</t>
  </si>
  <si>
    <t>横浜CFS搬入分</t>
    <rPh sb="0" eb="2">
      <t>ヨコハマ</t>
    </rPh>
    <rPh sb="5" eb="7">
      <t>ハンニュウ</t>
    </rPh>
    <rPh sb="7" eb="8">
      <t>ブン</t>
    </rPh>
    <phoneticPr fontId="1"/>
  </si>
  <si>
    <t>TYO</t>
    <phoneticPr fontId="1"/>
  </si>
  <si>
    <r>
      <rPr>
        <sz val="28"/>
        <color theme="4" tint="-0.249977111117893"/>
        <rFont val="Meiryo UI"/>
        <family val="3"/>
        <charset val="128"/>
      </rPr>
      <t>東京CFS搬入</t>
    </r>
    <r>
      <rPr>
        <sz val="22"/>
        <color theme="4" tint="-0.249977111117893"/>
        <rFont val="Meiryo UI"/>
        <family val="3"/>
        <charset val="128"/>
      </rPr>
      <t>分 (横浜CFS搬入分は2ページ目をご参照ください)</t>
    </r>
    <rPh sb="0" eb="2">
      <t>トウキョウ</t>
    </rPh>
    <rPh sb="5" eb="7">
      <t>ハンニュウ</t>
    </rPh>
    <rPh sb="7" eb="8">
      <t>ブン</t>
    </rPh>
    <rPh sb="8" eb="9">
      <t>シュッコウ</t>
    </rPh>
    <rPh sb="10" eb="12">
      <t>ヨコハマ</t>
    </rPh>
    <rPh sb="15" eb="18">
      <t>ハンニュウブン</t>
    </rPh>
    <rPh sb="18" eb="19">
      <t>シュッコウ</t>
    </rPh>
    <rPh sb="23" eb="24">
      <t>メ</t>
    </rPh>
    <rPh sb="26" eb="28">
      <t>サンショウ</t>
    </rPh>
    <phoneticPr fontId="1"/>
  </si>
  <si>
    <t>INTERASIA TENACITY</t>
    <phoneticPr fontId="1"/>
  </si>
  <si>
    <t>WAN HAI 370</t>
  </si>
  <si>
    <t>-</t>
    <phoneticPr fontId="1"/>
  </si>
  <si>
    <t>㈱宇徳　東京フレートセンター</t>
    <rPh sb="1" eb="3">
      <t>ウトク</t>
    </rPh>
    <rPh sb="4" eb="6">
      <t>トウキョウ</t>
    </rPh>
    <phoneticPr fontId="13"/>
  </si>
  <si>
    <t>NACCS CODE : 1FWC7</t>
    <phoneticPr fontId="1"/>
  </si>
  <si>
    <t>TEL : 03-3790-1241   FAX : 03-3790-0803</t>
    <phoneticPr fontId="1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</si>
  <si>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</si>
  <si>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</si>
  <si>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</si>
  <si>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</si>
  <si>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</si>
  <si>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</si>
  <si>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担当：吉田様</t>
    <rPh sb="3" eb="5">
      <t>ヨシダ</t>
    </rPh>
    <phoneticPr fontId="1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</si>
  <si>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3"/>
  </si>
  <si>
    <t>WAN HAI 358</t>
    <phoneticPr fontId="1"/>
  </si>
  <si>
    <t>WAN HAI 368</t>
    <phoneticPr fontId="1"/>
  </si>
  <si>
    <t>WAN HAI 370</t>
    <phoneticPr fontId="1"/>
  </si>
  <si>
    <t>★なし</t>
    <phoneticPr fontId="1"/>
  </si>
  <si>
    <t>旧</t>
    <rPh sb="0" eb="1">
      <t>キュウ</t>
    </rPh>
    <phoneticPr fontId="1"/>
  </si>
  <si>
    <t>最終</t>
    <rPh sb="0" eb="2">
      <t>サイシュウ</t>
    </rPh>
    <phoneticPr fontId="1"/>
  </si>
  <si>
    <t>WAN HAI 358</t>
  </si>
  <si>
    <t>INTERASIA TENACITY</t>
  </si>
  <si>
    <t>S032</t>
    <phoneticPr fontId="1"/>
  </si>
  <si>
    <t>S022</t>
    <phoneticPr fontId="1"/>
  </si>
  <si>
    <t>S038</t>
    <phoneticPr fontId="1"/>
  </si>
  <si>
    <t>※5/14(木)CFSカット分以降、搬入先CFSが変更になっております。</t>
    <rPh sb="25" eb="27">
      <t>ヘンコウ</t>
    </rPh>
    <phoneticPr fontId="1"/>
  </si>
  <si>
    <t>東京 CFS</t>
    <phoneticPr fontId="1"/>
  </si>
  <si>
    <r>
      <rPr>
        <sz val="7.5"/>
        <rFont val="MS PGothic"/>
        <family val="2"/>
      </rPr>
      <t>6/18</t>
    </r>
  </si>
  <si>
    <t>S030</t>
    <phoneticPr fontId="1"/>
  </si>
  <si>
    <t>S033</t>
    <phoneticPr fontId="1"/>
  </si>
  <si>
    <t>S023</t>
    <phoneticPr fontId="1"/>
  </si>
  <si>
    <t>※NO SERVICE</t>
    <phoneticPr fontId="1"/>
  </si>
  <si>
    <t>★WAN HAI 370</t>
  </si>
  <si>
    <t>-</t>
  </si>
  <si>
    <t>S032</t>
  </si>
  <si>
    <t>S022</t>
  </si>
  <si>
    <t>6/26</t>
  </si>
  <si>
    <t>6/27</t>
  </si>
  <si>
    <t>6/23AM</t>
  </si>
  <si>
    <t>6/25</t>
  </si>
  <si>
    <t>6/24</t>
  </si>
  <si>
    <t>7/3</t>
  </si>
  <si>
    <t>7/4</t>
  </si>
  <si>
    <t>6/30AM</t>
  </si>
  <si>
    <t>7/2</t>
  </si>
  <si>
    <t>7/1</t>
  </si>
  <si>
    <t>*1)★NO SERVICE</t>
  </si>
  <si>
    <t>6/19</t>
  </si>
  <si>
    <t>6/20</t>
  </si>
  <si>
    <t>6/16AM</t>
  </si>
  <si>
    <t>6/18</t>
  </si>
  <si>
    <t>6/17</t>
  </si>
  <si>
    <t>*1)★WAN HAI 358</t>
  </si>
  <si>
    <t>*1)★INTERASIA TENACITY</t>
  </si>
  <si>
    <t>★WAN HAI 368</t>
  </si>
  <si>
    <t>S038</t>
  </si>
  <si>
    <t>7/10</t>
  </si>
  <si>
    <t>7/11</t>
  </si>
  <si>
    <t>7/7AM</t>
  </si>
  <si>
    <t>7/9</t>
  </si>
  <si>
    <t>7/8</t>
  </si>
  <si>
    <t>S030</t>
  </si>
  <si>
    <t>7/17</t>
  </si>
  <si>
    <t>7/18</t>
  </si>
  <si>
    <t>7/14AM</t>
  </si>
  <si>
    <t>7/16</t>
  </si>
  <si>
    <t>7/15</t>
  </si>
  <si>
    <t>★WAN HAI 358</t>
  </si>
  <si>
    <t>S033</t>
  </si>
  <si>
    <t>7/24</t>
  </si>
  <si>
    <t>7/25</t>
  </si>
  <si>
    <t>7/21AM</t>
  </si>
  <si>
    <t>7/23</t>
  </si>
  <si>
    <t>7/22</t>
  </si>
  <si>
    <t>★INTERASIA TENACITY</t>
  </si>
  <si>
    <t>S023</t>
  </si>
  <si>
    <t>7/31</t>
  </si>
  <si>
    <t>8/1</t>
  </si>
  <si>
    <t>7/28AM</t>
  </si>
  <si>
    <t>7/30</t>
  </si>
  <si>
    <t>7/29</t>
  </si>
  <si>
    <t>WAN HAI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</si>
</sst>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2"/>
      <color theme="4" tint="-0.249977111117893"/>
      <name val="Meiryo UI"/>
      <family val="3"/>
      <charset val="128"/>
    </font>
    <font>
      <sz val="28"/>
      <color theme="4" tint="-0.249977111117893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5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b/>
      <sz val="58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trike/>
      <sz val="12"/>
      <color theme="1"/>
      <name val="Meiryo UI"/>
      <family val="3"/>
      <charset val="128"/>
    </font>
    <font>
      <sz val="21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4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rgb="FFFF0000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22"/>
      <color theme="5"/>
      <name val="Meiryo UI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5"/>
      <name val="Meiryo UI"/>
      <family val="3"/>
      <charset val="128"/>
    </font>
    <font>
      <sz val="36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7.5"/>
      <name val="MS PGothic"/>
      <family val="3"/>
      <charset val="128"/>
    </font>
    <font>
      <sz val="7.5"/>
      <name val="MS P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32" fillId="0" borderId="0"/>
  </cellStyleXfs>
  <cellXfs count="18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1" fillId="0" borderId="0" xfId="1" applyFont="1" applyAlignment="1"/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26" fillId="2" borderId="0" xfId="1" applyFont="1" applyFill="1" applyAlignment="1">
      <alignment vertical="center" wrapText="1"/>
    </xf>
    <xf numFmtId="178" fontId="27" fillId="0" borderId="0" xfId="1" quotePrefix="1" applyNumberFormat="1" applyFont="1" applyFill="1" applyBorder="1" applyAlignment="1" applyProtection="1">
      <alignment vertical="center" wrapText="1"/>
      <protection locked="0"/>
    </xf>
    <xf numFmtId="0" fontId="28" fillId="0" borderId="0" xfId="1" applyFont="1" applyFill="1" applyAlignment="1">
      <alignment vertical="center"/>
    </xf>
    <xf numFmtId="178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29" fillId="0" borderId="0" xfId="1" quotePrefix="1" applyNumberFormat="1" applyFont="1" applyFill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 applyAlignment="1">
      <alignment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1" applyFont="1" applyBorder="1" applyAlignment="1">
      <alignment horizontal="left" vertical="center"/>
    </xf>
    <xf numFmtId="0" fontId="31" fillId="0" borderId="0" xfId="1" applyFont="1" applyBorder="1" applyAlignment="1">
      <alignment horizontal="center"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1" fillId="0" borderId="1" xfId="1" applyFont="1" applyBorder="1" applyAlignment="1">
      <alignment horizontal="center" vertical="center"/>
    </xf>
    <xf numFmtId="49" fontId="24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Fill="1" applyBorder="1" applyAlignment="1" applyProtection="1">
      <alignment horizontal="left" vertical="center" shrinkToFit="1"/>
      <protection locked="0"/>
    </xf>
    <xf numFmtId="0" fontId="20" fillId="0" borderId="23" xfId="1" applyFont="1" applyFill="1" applyBorder="1" applyAlignment="1" applyProtection="1">
      <alignment horizontal="left" vertical="center"/>
      <protection locked="0"/>
    </xf>
    <xf numFmtId="0" fontId="16" fillId="3" borderId="27" xfId="1" applyNumberFormat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31" fillId="0" borderId="7" xfId="1" applyFont="1" applyBorder="1" applyAlignment="1">
      <alignment horizontal="right" vertical="center"/>
    </xf>
    <xf numFmtId="0" fontId="20" fillId="0" borderId="0" xfId="1" applyFont="1" applyBorder="1" applyAlignment="1">
      <alignment vertical="center" wrapText="1"/>
    </xf>
    <xf numFmtId="0" fontId="31" fillId="0" borderId="2" xfId="1" applyFont="1" applyBorder="1" applyAlignment="1">
      <alignment horizontal="left" vertical="center"/>
    </xf>
    <xf numFmtId="0" fontId="31" fillId="0" borderId="3" xfId="1" applyFont="1" applyBorder="1" applyAlignment="1">
      <alignment horizontal="center" vertical="center"/>
    </xf>
    <xf numFmtId="0" fontId="31" fillId="0" borderId="17" xfId="1" applyFont="1" applyBorder="1" applyAlignment="1">
      <alignment horizontal="right" vertical="center"/>
    </xf>
    <xf numFmtId="0" fontId="23" fillId="0" borderId="0" xfId="1" applyFont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178" fontId="20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left" vertical="center"/>
    </xf>
    <xf numFmtId="178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right" vertical="center"/>
    </xf>
    <xf numFmtId="0" fontId="16" fillId="0" borderId="6" xfId="1" applyFont="1" applyBorder="1" applyAlignment="1">
      <alignment horizontal="left" vertic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7" xfId="1" applyFont="1" applyBorder="1" applyAlignment="1">
      <alignment horizontal="right" vertical="center"/>
    </xf>
    <xf numFmtId="0" fontId="33" fillId="0" borderId="0" xfId="0" applyFont="1">
      <alignment vertical="center"/>
    </xf>
    <xf numFmtId="0" fontId="34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left" vertical="center"/>
    </xf>
    <xf numFmtId="0" fontId="34" fillId="0" borderId="0" xfId="1" applyFont="1" applyBorder="1" applyAlignment="1">
      <alignment vertical="center"/>
    </xf>
    <xf numFmtId="0" fontId="34" fillId="0" borderId="0" xfId="1" applyFont="1" applyBorder="1" applyAlignment="1">
      <alignment horizontal="right" vertical="center"/>
    </xf>
    <xf numFmtId="0" fontId="34" fillId="0" borderId="0" xfId="1" applyFont="1"/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Fill="1" applyBorder="1" applyAlignment="1" applyProtection="1"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39" fillId="0" borderId="0" xfId="1" applyNumberFormat="1" applyFont="1" applyFill="1" applyBorder="1" applyAlignment="1" applyProtection="1">
      <alignment horizontal="center" vertical="center"/>
      <protection locked="0"/>
    </xf>
    <xf numFmtId="178" fontId="39" fillId="0" borderId="0" xfId="1" applyNumberFormat="1" applyFont="1" applyFill="1" applyBorder="1" applyAlignment="1" applyProtection="1">
      <alignment horizontal="center" vertical="center"/>
      <protection locked="0"/>
    </xf>
    <xf numFmtId="178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Alignment="1">
      <alignment vertical="center"/>
    </xf>
    <xf numFmtId="0" fontId="39" fillId="0" borderId="0" xfId="1" applyFont="1" applyFill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1" applyFont="1" applyFill="1" applyAlignment="1">
      <alignment vertical="center"/>
    </xf>
    <xf numFmtId="0" fontId="45" fillId="0" borderId="0" xfId="1" applyFont="1" applyFill="1" applyBorder="1" applyAlignment="1" applyProtection="1">
      <alignment wrapText="1"/>
      <protection locked="0"/>
    </xf>
    <xf numFmtId="0" fontId="44" fillId="0" borderId="0" xfId="1" applyFont="1"/>
    <xf numFmtId="0" fontId="28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0" fillId="0" borderId="29" xfId="1" applyFont="1" applyFill="1" applyBorder="1" applyAlignment="1" applyProtection="1">
      <alignment horizontal="left" vertical="center" shrinkToFit="1"/>
      <protection locked="0"/>
    </xf>
    <xf numFmtId="0" fontId="20" fillId="0" borderId="30" xfId="1" applyFont="1" applyFill="1" applyBorder="1" applyAlignment="1" applyProtection="1">
      <alignment horizontal="left" vertical="center"/>
      <protection locked="0"/>
    </xf>
    <xf numFmtId="178" fontId="20" fillId="0" borderId="30" xfId="1" applyNumberFormat="1" applyFont="1" applyFill="1" applyBorder="1" applyAlignment="1" applyProtection="1">
      <alignment horizontal="center" vertical="center"/>
      <protection locked="0"/>
    </xf>
    <xf numFmtId="178" fontId="20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0" borderId="31" xfId="1" applyNumberFormat="1" applyFont="1" applyFill="1" applyBorder="1" applyAlignment="1" applyProtection="1">
      <alignment horizontal="center" vertical="center"/>
      <protection locked="0"/>
    </xf>
    <xf numFmtId="178" fontId="24" fillId="0" borderId="30" xfId="1" applyNumberFormat="1" applyFont="1" applyFill="1" applyBorder="1" applyAlignment="1" applyProtection="1">
      <alignment horizontal="center" vertical="center"/>
      <protection locked="0"/>
    </xf>
    <xf numFmtId="0" fontId="46" fillId="4" borderId="32" xfId="7" applyFont="1" applyFill="1" applyBorder="1" applyAlignment="1">
      <alignment horizontal="center" vertical="top" wrapText="1"/>
    </xf>
    <xf numFmtId="0" fontId="32" fillId="4" borderId="32" xfId="7" applyFill="1" applyBorder="1" applyAlignment="1">
      <alignment horizontal="left" wrapText="1"/>
    </xf>
    <xf numFmtId="0" fontId="32" fillId="0" borderId="32" xfId="7" applyFill="1" applyBorder="1" applyAlignment="1">
      <alignment horizontal="left" wrapText="1"/>
    </xf>
    <xf numFmtId="0" fontId="32" fillId="0" borderId="32" xfId="7" applyFill="1" applyBorder="1" applyAlignment="1">
      <alignment horizontal="left" wrapText="1"/>
    </xf>
    <xf numFmtId="0" fontId="46" fillId="4" borderId="32" xfId="7" applyFont="1" applyFill="1" applyBorder="1" applyAlignment="1">
      <alignment horizontal="center" vertical="top" wrapText="1"/>
    </xf>
    <xf numFmtId="0" fontId="32" fillId="4" borderId="32" xfId="7" applyFill="1" applyBorder="1" applyAlignment="1">
      <alignment horizontal="left" wrapText="1"/>
    </xf>
    <xf numFmtId="0" fontId="32" fillId="0" borderId="32" xfId="7" applyFill="1" applyBorder="1" applyAlignment="1">
      <alignment horizontal="left" wrapText="1"/>
    </xf>
    <xf numFmtId="0" fontId="46" fillId="4" borderId="32" xfId="7" applyFont="1" applyFill="1" applyBorder="1" applyAlignment="1">
      <alignment horizontal="center" vertical="top" wrapText="1"/>
    </xf>
    <xf numFmtId="0" fontId="32" fillId="4" borderId="32" xfId="7" applyFill="1" applyBorder="1" applyAlignment="1">
      <alignment horizontal="left" wrapText="1"/>
    </xf>
    <xf numFmtId="0" fontId="19" fillId="0" borderId="22" xfId="1" applyFont="1" applyFill="1" applyBorder="1" applyAlignment="1" applyProtection="1">
      <alignment horizontal="left" vertical="center" shrinkToFit="1"/>
      <protection locked="0"/>
    </xf>
    <xf numFmtId="0" fontId="19" fillId="0" borderId="23" xfId="1" applyFont="1" applyFill="1" applyBorder="1" applyAlignment="1" applyProtection="1">
      <alignment horizontal="left" vertical="center"/>
      <protection locked="0"/>
    </xf>
    <xf numFmtId="178" fontId="19" fillId="0" borderId="23" xfId="1" applyNumberFormat="1" applyFont="1" applyFill="1" applyBorder="1" applyAlignment="1" applyProtection="1">
      <alignment horizontal="center" vertical="center"/>
      <protection locked="0"/>
    </xf>
    <xf numFmtId="178" fontId="18" fillId="0" borderId="23" xfId="1" applyNumberFormat="1" applyFont="1" applyFill="1" applyBorder="1" applyAlignment="1" applyProtection="1">
      <alignment horizontal="center" vertical="center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19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19" fillId="0" borderId="24" xfId="1" applyNumberFormat="1" applyFont="1" applyFill="1" applyBorder="1" applyAlignment="1" applyProtection="1">
      <alignment horizontal="center" vertical="center"/>
      <protection locked="0"/>
    </xf>
    <xf numFmtId="0" fontId="19" fillId="0" borderId="29" xfId="1" applyFont="1" applyFill="1" applyBorder="1" applyAlignment="1" applyProtection="1">
      <alignment horizontal="left" vertical="center" shrinkToFit="1"/>
      <protection locked="0"/>
    </xf>
    <xf numFmtId="0" fontId="19" fillId="0" borderId="30" xfId="1" applyFont="1" applyFill="1" applyBorder="1" applyAlignment="1" applyProtection="1">
      <alignment horizontal="left" vertical="center"/>
      <protection locked="0"/>
    </xf>
    <xf numFmtId="178" fontId="19" fillId="0" borderId="30" xfId="1" applyNumberFormat="1" applyFont="1" applyFill="1" applyBorder="1" applyAlignment="1" applyProtection="1">
      <alignment horizontal="center" vertical="center"/>
      <protection locked="0"/>
    </xf>
    <xf numFmtId="178" fontId="18" fillId="0" borderId="30" xfId="1" applyNumberFormat="1" applyFont="1" applyFill="1" applyBorder="1" applyAlignment="1" applyProtection="1">
      <alignment horizontal="center" vertical="center"/>
      <protection locked="0"/>
    </xf>
    <xf numFmtId="178" fontId="18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19" fillId="0" borderId="30" xfId="1" quotePrefix="1" applyNumberFormat="1" applyFont="1" applyFill="1" applyBorder="1" applyAlignment="1" applyProtection="1">
      <alignment horizontal="center" vertical="center" wrapText="1"/>
      <protection locked="0"/>
    </xf>
    <xf numFmtId="178" fontId="19" fillId="0" borderId="31" xfId="1" applyNumberFormat="1" applyFont="1" applyFill="1" applyBorder="1" applyAlignment="1" applyProtection="1">
      <alignment horizontal="center" vertical="center"/>
      <protection locked="0"/>
    </xf>
    <xf numFmtId="0" fontId="20" fillId="5" borderId="22" xfId="1" applyFont="1" applyFill="1" applyBorder="1" applyAlignment="1" applyProtection="1">
      <alignment horizontal="left" vertical="center" shrinkToFit="1"/>
      <protection locked="0"/>
    </xf>
    <xf numFmtId="0" fontId="20" fillId="5" borderId="23" xfId="1" applyFont="1" applyFill="1" applyBorder="1" applyAlignment="1" applyProtection="1">
      <alignment horizontal="left" vertical="center"/>
      <protection locked="0"/>
    </xf>
    <xf numFmtId="178" fontId="20" fillId="5" borderId="23" xfId="1" applyNumberFormat="1" applyFont="1" applyFill="1" applyBorder="1" applyAlignment="1" applyProtection="1">
      <alignment horizontal="center" vertical="center"/>
      <protection locked="0"/>
    </xf>
    <xf numFmtId="178" fontId="24" fillId="5" borderId="23" xfId="1" applyNumberFormat="1" applyFont="1" applyFill="1" applyBorder="1" applyAlignment="1" applyProtection="1">
      <alignment horizontal="center" vertical="center"/>
      <protection locked="0"/>
    </xf>
    <xf numFmtId="178" fontId="24" fillId="5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5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5" borderId="24" xfId="1" applyNumberFormat="1" applyFont="1" applyFill="1" applyBorder="1" applyAlignment="1" applyProtection="1">
      <alignment horizontal="center" vertical="center"/>
      <protection locked="0"/>
    </xf>
    <xf numFmtId="177" fontId="18" fillId="3" borderId="27" xfId="1" applyNumberFormat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/>
    </xf>
    <xf numFmtId="0" fontId="19" fillId="3" borderId="28" xfId="1" applyFont="1" applyFill="1" applyBorder="1" applyAlignment="1">
      <alignment horizontal="center" vertical="center"/>
    </xf>
    <xf numFmtId="0" fontId="15" fillId="3" borderId="20" xfId="1" applyNumberFormat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178" fontId="3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5" fillId="3" borderId="19" xfId="1" applyNumberFormat="1" applyFont="1" applyFill="1" applyBorder="1" applyAlignment="1">
      <alignment horizontal="center" vertical="center" wrapText="1"/>
    </xf>
    <xf numFmtId="0" fontId="15" fillId="3" borderId="22" xfId="1" applyNumberFormat="1" applyFont="1" applyFill="1" applyBorder="1" applyAlignment="1">
      <alignment horizontal="center" vertical="center" wrapText="1"/>
    </xf>
    <xf numFmtId="0" fontId="15" fillId="3" borderId="26" xfId="1" applyNumberFormat="1" applyFont="1" applyFill="1" applyBorder="1" applyAlignment="1">
      <alignment horizontal="center" vertical="center" wrapText="1"/>
    </xf>
    <xf numFmtId="0" fontId="15" fillId="3" borderId="23" xfId="1" applyNumberFormat="1" applyFont="1" applyFill="1" applyBorder="1" applyAlignment="1">
      <alignment horizontal="center" vertical="center"/>
    </xf>
    <xf numFmtId="0" fontId="15" fillId="3" borderId="27" xfId="1" applyNumberFormat="1" applyFont="1" applyFill="1" applyBorder="1" applyAlignment="1">
      <alignment horizontal="center" vertical="center"/>
    </xf>
    <xf numFmtId="177" fontId="16" fillId="3" borderId="27" xfId="1" applyNumberFormat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17" fillId="3" borderId="23" xfId="1" applyFont="1" applyFill="1" applyBorder="1" applyAlignment="1">
      <alignment horizontal="center" vertical="center" wrapText="1"/>
    </xf>
    <xf numFmtId="0" fontId="17" fillId="3" borderId="24" xfId="1" applyFont="1" applyFill="1" applyBorder="1" applyAlignment="1">
      <alignment horizontal="center" vertical="center" wrapText="1"/>
    </xf>
    <xf numFmtId="178" fontId="27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right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0" fillId="5" borderId="19" xfId="1" applyFont="1" applyFill="1" applyBorder="1" applyAlignment="1" applyProtection="1">
      <alignment horizontal="left" vertical="center" shrinkToFit="1"/>
      <protection locked="0"/>
    </xf>
    <xf numFmtId="0" fontId="20" fillId="5" borderId="20" xfId="1" applyFont="1" applyFill="1" applyBorder="1" applyAlignment="1" applyProtection="1">
      <alignment horizontal="left" vertical="center"/>
      <protection locked="0"/>
    </xf>
    <xf numFmtId="178" fontId="20" fillId="5" borderId="20" xfId="1" applyNumberFormat="1" applyFont="1" applyFill="1" applyBorder="1" applyAlignment="1" applyProtection="1">
      <alignment horizontal="center" vertical="center"/>
      <protection locked="0"/>
    </xf>
    <xf numFmtId="178" fontId="20" fillId="5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5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0" fillId="5" borderId="21" xfId="1" applyNumberFormat="1" applyFont="1" applyFill="1" applyBorder="1" applyAlignment="1" applyProtection="1">
      <alignment horizontal="center" vertical="center"/>
      <protection locked="0"/>
    </xf>
  </cellXfs>
  <cellStyles count="8">
    <cellStyle name="標準" xfId="0" builtinId="0"/>
    <cellStyle name="標準 2" xfId="1" xr:uid="{00000000-0005-0000-0000-000001000000}"/>
    <cellStyle name="標準 3" xfId="7" xr:uid="{70E5D55A-2549-4E3C-9C79-5E5144890F95}"/>
    <cellStyle name="콤마 [0]_HMMREQ~1" xfId="2" xr:uid="{00000000-0005-0000-0000-000002000000}"/>
    <cellStyle name="콤마_HMMREQ~1" xfId="3" xr:uid="{00000000-0005-0000-0000-000003000000}"/>
    <cellStyle name="통화 [0]_HMMREQ~1" xfId="4" xr:uid="{00000000-0005-0000-0000-000004000000}"/>
    <cellStyle name="통화_HMMREQ~1" xfId="5" xr:uid="{00000000-0005-0000-0000-000005000000}"/>
    <cellStyle name="표준_HMMREQ~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489857</xdr:colOff>
      <xdr:row>1</xdr:row>
      <xdr:rowOff>34623</xdr:rowOff>
    </xdr:from>
    <xdr:to>
      <xdr:col>2</xdr:col>
      <xdr:colOff>653143</xdr:colOff>
      <xdr:row>2</xdr:row>
      <xdr:rowOff>57224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7" y="1531409"/>
          <a:ext cx="5810250" cy="689351"/>
        </a:xfrm>
        <a:prstGeom prst="rect">
          <a:avLst/>
        </a:prstGeom>
      </xdr:spPr>
    </xdr:pic>
    <xdr:clientData/>
  </xdr:twoCellAnchor>
  <xdr:twoCellAnchor editAs="oneCell">
    <xdr:from>
      <xdr:col>17</xdr:col>
      <xdr:colOff>1466850</xdr:colOff>
      <xdr:row>2</xdr:row>
      <xdr:rowOff>131706</xdr:rowOff>
    </xdr:from>
    <xdr:to>
      <xdr:col>20</xdr:col>
      <xdr:colOff>730249</xdr:colOff>
      <xdr:row>8</xdr:row>
      <xdr:rowOff>33137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40650" y="2131956"/>
          <a:ext cx="3530599" cy="2358881"/>
        </a:xfrm>
        <a:prstGeom prst="rect">
          <a:avLst/>
        </a:prstGeom>
      </xdr:spPr>
    </xdr:pic>
    <xdr:clientData/>
  </xdr:twoCellAnchor>
  <xdr:twoCellAnchor editAs="oneCell">
    <xdr:from>
      <xdr:col>16</xdr:col>
      <xdr:colOff>293007</xdr:colOff>
      <xdr:row>14</xdr:row>
      <xdr:rowOff>230705</xdr:rowOff>
    </xdr:from>
    <xdr:to>
      <xdr:col>20</xdr:col>
      <xdr:colOff>778781</xdr:colOff>
      <xdr:row>27</xdr:row>
      <xdr:rowOff>43198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66757" y="8555555"/>
          <a:ext cx="5153024" cy="5927543"/>
        </a:xfrm>
        <a:prstGeom prst="rect">
          <a:avLst/>
        </a:prstGeom>
      </xdr:spPr>
    </xdr:pic>
    <xdr:clientData/>
  </xdr:twoCellAnchor>
  <xdr:twoCellAnchor editAs="oneCell">
    <xdr:from>
      <xdr:col>12</xdr:col>
      <xdr:colOff>849993</xdr:colOff>
      <xdr:row>18</xdr:row>
      <xdr:rowOff>38100</xdr:rowOff>
    </xdr:from>
    <xdr:to>
      <xdr:col>15</xdr:col>
      <xdr:colOff>647700</xdr:colOff>
      <xdr:row>21</xdr:row>
      <xdr:rowOff>79443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66143" y="10439400"/>
          <a:ext cx="2769507" cy="1412943"/>
        </a:xfrm>
        <a:prstGeom prst="rect">
          <a:avLst/>
        </a:prstGeom>
      </xdr:spPr>
    </xdr:pic>
    <xdr:clientData/>
  </xdr:twoCellAnchor>
  <xdr:twoCellAnchor editAs="oneCell">
    <xdr:from>
      <xdr:col>16</xdr:col>
      <xdr:colOff>377825</xdr:colOff>
      <xdr:row>12</xdr:row>
      <xdr:rowOff>18013</xdr:rowOff>
    </xdr:from>
    <xdr:to>
      <xdr:col>20</xdr:col>
      <xdr:colOff>571500</xdr:colOff>
      <xdr:row>14</xdr:row>
      <xdr:rowOff>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1575" y="7237963"/>
          <a:ext cx="4860925" cy="10869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30</xdr:row>
      <xdr:rowOff>107367</xdr:rowOff>
    </xdr:from>
    <xdr:to>
      <xdr:col>2</xdr:col>
      <xdr:colOff>1158875</xdr:colOff>
      <xdr:row>30</xdr:row>
      <xdr:rowOff>895422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4728242"/>
          <a:ext cx="6508750" cy="7880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28</xdr:row>
      <xdr:rowOff>0</xdr:rowOff>
    </xdr:from>
    <xdr:to>
      <xdr:col>0</xdr:col>
      <xdr:colOff>2114550</xdr:colOff>
      <xdr:row>29</xdr:row>
      <xdr:rowOff>70475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7500" y="15849600"/>
          <a:ext cx="1797050" cy="1442075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425450</xdr:colOff>
      <xdr:row>0</xdr:row>
      <xdr:rowOff>0</xdr:rowOff>
    </xdr:from>
    <xdr:to>
      <xdr:col>0</xdr:col>
      <xdr:colOff>2114894</xdr:colOff>
      <xdr:row>1</xdr:row>
      <xdr:rowOff>22225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450" y="0"/>
          <a:ext cx="1689444" cy="13557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31</xdr:row>
      <xdr:rowOff>196336</xdr:rowOff>
    </xdr:from>
    <xdr:to>
      <xdr:col>20</xdr:col>
      <xdr:colOff>548368</xdr:colOff>
      <xdr:row>37</xdr:row>
      <xdr:rowOff>44684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069300" y="17360386"/>
          <a:ext cx="2720068" cy="1981948"/>
        </a:xfrm>
        <a:prstGeom prst="rect">
          <a:avLst/>
        </a:prstGeom>
      </xdr:spPr>
    </xdr:pic>
    <xdr:clientData/>
  </xdr:twoCellAnchor>
  <xdr:twoCellAnchor editAs="oneCell">
    <xdr:from>
      <xdr:col>7</xdr:col>
      <xdr:colOff>425450</xdr:colOff>
      <xdr:row>29</xdr:row>
      <xdr:rowOff>209549</xdr:rowOff>
    </xdr:from>
    <xdr:to>
      <xdr:col>10</xdr:col>
      <xdr:colOff>472031</xdr:colOff>
      <xdr:row>31</xdr:row>
      <xdr:rowOff>123978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98200" y="16440149"/>
          <a:ext cx="2561181" cy="140032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95248</xdr:colOff>
      <xdr:row>48</xdr:row>
      <xdr:rowOff>254644</xdr:rowOff>
    </xdr:from>
    <xdr:to>
      <xdr:col>16</xdr:col>
      <xdr:colOff>133350</xdr:colOff>
      <xdr:row>52</xdr:row>
      <xdr:rowOff>285749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11398" y="25476844"/>
          <a:ext cx="3695702" cy="1631305"/>
        </a:xfrm>
        <a:prstGeom prst="rect">
          <a:avLst/>
        </a:prstGeom>
      </xdr:spPr>
    </xdr:pic>
    <xdr:clientData/>
  </xdr:twoCellAnchor>
  <xdr:twoCellAnchor editAs="oneCell">
    <xdr:from>
      <xdr:col>16</xdr:col>
      <xdr:colOff>151493</xdr:colOff>
      <xdr:row>38</xdr:row>
      <xdr:rowOff>176849</xdr:rowOff>
    </xdr:from>
    <xdr:to>
      <xdr:col>20</xdr:col>
      <xdr:colOff>833210</xdr:colOff>
      <xdr:row>53</xdr:row>
      <xdr:rowOff>109521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25243" y="19893599"/>
          <a:ext cx="5348967" cy="6028672"/>
        </a:xfrm>
        <a:prstGeom prst="rect">
          <a:avLst/>
        </a:prstGeom>
      </xdr:spPr>
    </xdr:pic>
    <xdr:clientData/>
  </xdr:twoCellAnchor>
  <xdr:twoCellAnchor editAs="oneCell">
    <xdr:from>
      <xdr:col>15</xdr:col>
      <xdr:colOff>76199</xdr:colOff>
      <xdr:row>1</xdr:row>
      <xdr:rowOff>76200</xdr:rowOff>
    </xdr:from>
    <xdr:to>
      <xdr:col>16</xdr:col>
      <xdr:colOff>381719</xdr:colOff>
      <xdr:row>2</xdr:row>
      <xdr:rowOff>291193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964149" y="1409700"/>
          <a:ext cx="991320" cy="881743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870858</xdr:colOff>
      <xdr:row>30</xdr:row>
      <xdr:rowOff>122465</xdr:rowOff>
    </xdr:from>
    <xdr:to>
      <xdr:col>16</xdr:col>
      <xdr:colOff>79591</xdr:colOff>
      <xdr:row>30</xdr:row>
      <xdr:rowOff>1023936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566822" y="14586858"/>
          <a:ext cx="1032090" cy="911678"/>
        </a:xfrm>
        <a:prstGeom prst="rect">
          <a:avLst/>
        </a:prstGeom>
      </xdr:spPr>
    </xdr:pic>
    <xdr:clientData/>
  </xdr:twoCellAnchor>
  <xdr:twoCellAnchor editAs="oneCell">
    <xdr:from>
      <xdr:col>17</xdr:col>
      <xdr:colOff>214993</xdr:colOff>
      <xdr:row>9</xdr:row>
      <xdr:rowOff>247650</xdr:rowOff>
    </xdr:from>
    <xdr:to>
      <xdr:col>20</xdr:col>
      <xdr:colOff>465365</xdr:colOff>
      <xdr:row>11</xdr:row>
      <xdr:rowOff>200354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188793" y="6400800"/>
          <a:ext cx="4517572" cy="105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view="pageBreakPreview" topLeftCell="A28" zoomScale="50" zoomScaleNormal="70" zoomScaleSheetLayoutView="50" zoomScalePageLayoutView="40" workbookViewId="0">
      <selection activeCell="E45" sqref="E45"/>
    </sheetView>
  </sheetViews>
  <sheetFormatPr defaultRowHeight="18.75"/>
  <cols>
    <col min="1" max="1" width="55.5" customWidth="1"/>
    <col min="2" max="2" width="18.625" customWidth="1"/>
    <col min="3" max="3" width="16.375" bestFit="1" customWidth="1"/>
    <col min="5" max="5" width="15.5" customWidth="1"/>
    <col min="7" max="7" width="14.5" customWidth="1"/>
    <col min="9" max="9" width="15" bestFit="1" customWidth="1"/>
    <col min="11" max="11" width="15" bestFit="1" customWidth="1"/>
    <col min="13" max="13" width="15" bestFit="1" customWidth="1"/>
    <col min="15" max="15" width="15" bestFit="1" customWidth="1"/>
    <col min="17" max="17" width="5.125" customWidth="1"/>
    <col min="18" max="18" width="26.125" customWidth="1"/>
    <col min="19" max="19" width="17.75" customWidth="1"/>
    <col min="20" max="21" width="12" customWidth="1"/>
    <col min="23" max="40" width="9" hidden="1" customWidth="1"/>
    <col min="41" max="45" width="9" customWidth="1"/>
  </cols>
  <sheetData>
    <row r="1" spans="1:38" ht="104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62" t="s">
        <v>1</v>
      </c>
      <c r="P1" s="162"/>
      <c r="Q1" s="162"/>
      <c r="R1" s="162"/>
      <c r="S1" s="162"/>
      <c r="T1" s="162"/>
      <c r="U1" s="25" t="s">
        <v>2</v>
      </c>
    </row>
    <row r="2" spans="1:38" ht="52.5" customHeight="1">
      <c r="A2" s="153"/>
      <c r="B2" s="153"/>
      <c r="C2" s="153"/>
      <c r="D2" s="5"/>
      <c r="E2" s="6" t="s">
        <v>43</v>
      </c>
      <c r="F2" s="7"/>
      <c r="G2" s="8"/>
      <c r="H2" s="8"/>
      <c r="I2" s="7"/>
      <c r="J2" s="7"/>
      <c r="K2" s="7"/>
      <c r="L2" s="7"/>
      <c r="M2" s="8"/>
      <c r="N2" s="8"/>
      <c r="O2" s="8"/>
      <c r="P2" s="8"/>
      <c r="Q2" s="9"/>
      <c r="R2" s="10" t="s">
        <v>3</v>
      </c>
      <c r="S2" s="155">
        <v>46189</v>
      </c>
      <c r="T2" s="155"/>
      <c r="U2" s="8"/>
    </row>
    <row r="3" spans="1:38" ht="37.5">
      <c r="A3" s="11" t="s">
        <v>4</v>
      </c>
      <c r="B3" s="5"/>
      <c r="C3" s="8"/>
      <c r="D3" s="8"/>
      <c r="E3" s="8"/>
      <c r="F3" s="7"/>
      <c r="G3" s="8"/>
      <c r="H3" s="8"/>
      <c r="I3" s="8"/>
      <c r="J3" s="8"/>
      <c r="K3" s="8"/>
      <c r="L3" s="8"/>
      <c r="M3" s="9"/>
      <c r="N3" s="10"/>
      <c r="O3" s="155"/>
      <c r="P3" s="155"/>
      <c r="Q3" s="8"/>
      <c r="R3" s="8"/>
      <c r="S3" s="8"/>
      <c r="T3" s="8"/>
      <c r="U3" s="8"/>
    </row>
    <row r="4" spans="1:38" ht="35.25">
      <c r="A4" s="156" t="s">
        <v>5</v>
      </c>
      <c r="B4" s="143" t="s">
        <v>6</v>
      </c>
      <c r="C4" s="143" t="s">
        <v>7</v>
      </c>
      <c r="D4" s="143"/>
      <c r="E4" s="137" t="s">
        <v>8</v>
      </c>
      <c r="F4" s="137"/>
      <c r="G4" s="143" t="s">
        <v>9</v>
      </c>
      <c r="H4" s="143"/>
      <c r="I4" s="137" t="s">
        <v>8</v>
      </c>
      <c r="J4" s="137"/>
      <c r="K4" s="137" t="s">
        <v>10</v>
      </c>
      <c r="L4" s="137"/>
      <c r="M4" s="137"/>
      <c r="N4" s="137"/>
      <c r="O4" s="137"/>
      <c r="P4" s="138"/>
      <c r="Q4" s="12"/>
      <c r="R4" s="13"/>
      <c r="S4" s="13"/>
      <c r="T4" s="13"/>
      <c r="U4" s="13"/>
      <c r="Y4" s="143" t="s">
        <v>7</v>
      </c>
      <c r="Z4" s="143"/>
      <c r="AA4" s="137" t="s">
        <v>8</v>
      </c>
      <c r="AB4" s="137"/>
      <c r="AC4" s="143" t="s">
        <v>9</v>
      </c>
      <c r="AD4" s="143"/>
      <c r="AE4" s="137" t="s">
        <v>8</v>
      </c>
      <c r="AF4" s="137"/>
      <c r="AG4" s="137" t="s">
        <v>10</v>
      </c>
      <c r="AH4" s="137"/>
      <c r="AI4" s="137"/>
      <c r="AJ4" s="137"/>
      <c r="AK4" s="137"/>
      <c r="AL4" s="138"/>
    </row>
    <row r="5" spans="1:38" ht="24" customHeight="1">
      <c r="A5" s="157"/>
      <c r="B5" s="159"/>
      <c r="C5" s="154" t="s">
        <v>11</v>
      </c>
      <c r="D5" s="154"/>
      <c r="E5" s="154" t="s">
        <v>11</v>
      </c>
      <c r="F5" s="154"/>
      <c r="G5" s="154" t="s">
        <v>11</v>
      </c>
      <c r="H5" s="154"/>
      <c r="I5" s="139" t="s">
        <v>12</v>
      </c>
      <c r="J5" s="139"/>
      <c r="K5" s="163" t="s">
        <v>13</v>
      </c>
      <c r="L5" s="163"/>
      <c r="M5" s="163" t="s">
        <v>14</v>
      </c>
      <c r="N5" s="163"/>
      <c r="O5" s="163" t="s">
        <v>15</v>
      </c>
      <c r="P5" s="164"/>
      <c r="Q5" s="12"/>
      <c r="R5" s="13"/>
      <c r="S5" s="13"/>
      <c r="T5" s="13"/>
      <c r="U5" s="13"/>
      <c r="Y5" s="154" t="s">
        <v>11</v>
      </c>
      <c r="Z5" s="154"/>
      <c r="AA5" s="154" t="s">
        <v>11</v>
      </c>
      <c r="AB5" s="154"/>
      <c r="AC5" s="154" t="s">
        <v>11</v>
      </c>
      <c r="AD5" s="154"/>
      <c r="AE5" s="139" t="s">
        <v>12</v>
      </c>
      <c r="AF5" s="139"/>
      <c r="AG5" s="163" t="s">
        <v>13</v>
      </c>
      <c r="AH5" s="163"/>
      <c r="AI5" s="163" t="s">
        <v>14</v>
      </c>
      <c r="AJ5" s="163"/>
      <c r="AK5" s="163" t="s">
        <v>15</v>
      </c>
      <c r="AL5" s="164"/>
    </row>
    <row r="6" spans="1:38" ht="24" customHeight="1">
      <c r="A6" s="157"/>
      <c r="B6" s="159"/>
      <c r="C6" s="154"/>
      <c r="D6" s="154"/>
      <c r="E6" s="154"/>
      <c r="F6" s="154"/>
      <c r="G6" s="154"/>
      <c r="H6" s="154"/>
      <c r="I6" s="139"/>
      <c r="J6" s="139"/>
      <c r="K6" s="163"/>
      <c r="L6" s="163"/>
      <c r="M6" s="163"/>
      <c r="N6" s="163"/>
      <c r="O6" s="163"/>
      <c r="P6" s="164"/>
      <c r="Q6" s="12"/>
      <c r="R6" s="13"/>
      <c r="S6" s="13"/>
      <c r="T6" s="13"/>
      <c r="U6" s="13"/>
      <c r="Y6" s="154"/>
      <c r="Z6" s="154"/>
      <c r="AA6" s="154"/>
      <c r="AB6" s="154"/>
      <c r="AC6" s="154"/>
      <c r="AD6" s="154"/>
      <c r="AE6" s="139"/>
      <c r="AF6" s="139"/>
      <c r="AG6" s="163"/>
      <c r="AH6" s="163"/>
      <c r="AI6" s="163"/>
      <c r="AJ6" s="163"/>
      <c r="AK6" s="163"/>
      <c r="AL6" s="164"/>
    </row>
    <row r="7" spans="1:38" ht="35.25">
      <c r="A7" s="157"/>
      <c r="B7" s="159"/>
      <c r="C7" s="154"/>
      <c r="D7" s="154"/>
      <c r="E7" s="154"/>
      <c r="F7" s="154"/>
      <c r="G7" s="154"/>
      <c r="H7" s="154"/>
      <c r="I7" s="139"/>
      <c r="J7" s="139"/>
      <c r="K7" s="139" t="s">
        <v>16</v>
      </c>
      <c r="L7" s="139"/>
      <c r="M7" s="139" t="s">
        <v>16</v>
      </c>
      <c r="N7" s="139"/>
      <c r="O7" s="139" t="s">
        <v>16</v>
      </c>
      <c r="P7" s="140"/>
      <c r="Q7" s="12"/>
      <c r="R7" s="13"/>
      <c r="S7" s="13"/>
      <c r="T7" s="13"/>
      <c r="U7" s="13"/>
      <c r="Y7" s="154"/>
      <c r="Z7" s="154"/>
      <c r="AA7" s="154"/>
      <c r="AB7" s="154"/>
      <c r="AC7" s="154"/>
      <c r="AD7" s="154"/>
      <c r="AE7" s="139"/>
      <c r="AF7" s="139"/>
      <c r="AG7" s="139" t="s">
        <v>16</v>
      </c>
      <c r="AH7" s="139"/>
      <c r="AI7" s="139" t="s">
        <v>16</v>
      </c>
      <c r="AJ7" s="139"/>
      <c r="AK7" s="139" t="s">
        <v>16</v>
      </c>
      <c r="AL7" s="140"/>
    </row>
    <row r="8" spans="1:38" ht="35.25">
      <c r="A8" s="158"/>
      <c r="B8" s="160"/>
      <c r="C8" s="50"/>
      <c r="D8" s="50"/>
      <c r="E8" s="161"/>
      <c r="F8" s="161"/>
      <c r="G8" s="136" t="s">
        <v>17</v>
      </c>
      <c r="H8" s="136"/>
      <c r="I8" s="141" t="s">
        <v>18</v>
      </c>
      <c r="J8" s="141"/>
      <c r="K8" s="141" t="s">
        <v>19</v>
      </c>
      <c r="L8" s="141"/>
      <c r="M8" s="141" t="s">
        <v>20</v>
      </c>
      <c r="N8" s="141"/>
      <c r="O8" s="141" t="s">
        <v>21</v>
      </c>
      <c r="P8" s="142"/>
      <c r="Q8" s="12"/>
      <c r="R8" s="14"/>
      <c r="S8" s="14"/>
      <c r="T8" s="14"/>
      <c r="U8" s="14"/>
    </row>
    <row r="9" spans="1:38" ht="42.75" customHeight="1">
      <c r="A9" s="129" t="s">
        <v>75</v>
      </c>
      <c r="B9" s="130"/>
      <c r="C9" s="131"/>
      <c r="D9" s="131"/>
      <c r="E9" s="132"/>
      <c r="F9" s="131"/>
      <c r="G9" s="133"/>
      <c r="H9" s="131"/>
      <c r="I9" s="133"/>
      <c r="J9" s="131"/>
      <c r="K9" s="133"/>
      <c r="L9" s="131"/>
      <c r="M9" s="134"/>
      <c r="N9" s="131"/>
      <c r="O9" s="134"/>
      <c r="P9" s="135"/>
      <c r="Q9" s="15"/>
      <c r="R9" s="13"/>
      <c r="S9" s="13"/>
      <c r="T9" s="13"/>
      <c r="U9" s="13"/>
      <c r="W9" s="115"/>
      <c r="X9" s="116"/>
      <c r="Y9" s="117"/>
      <c r="Z9" s="117"/>
      <c r="AA9" s="118"/>
      <c r="AB9" s="117"/>
      <c r="AC9" s="119"/>
      <c r="AD9" s="117"/>
      <c r="AE9" s="119"/>
      <c r="AF9" s="117"/>
      <c r="AG9" s="119"/>
      <c r="AH9" s="117"/>
      <c r="AI9" s="120"/>
      <c r="AJ9" s="117"/>
      <c r="AK9" s="120"/>
      <c r="AL9" s="121"/>
    </row>
    <row r="10" spans="1:38" ht="42.75" customHeight="1">
      <c r="A10" s="47" t="str">
        <f>_xlfn.CONCAT("※",W10)</f>
        <v>※WAN HAI 358</v>
      </c>
      <c r="B10" s="48" t="str">
        <f>X10</f>
        <v>S032</v>
      </c>
      <c r="C10" s="34">
        <f t="shared" ref="C10" si="0">G10-3</f>
        <v>46198</v>
      </c>
      <c r="D10" s="34" t="str">
        <f t="shared" ref="D10:D15" si="1">TEXT(C10,"aaa")</f>
        <v>木</v>
      </c>
      <c r="E10" s="35">
        <f t="shared" ref="E10" si="2">G10-1</f>
        <v>46200</v>
      </c>
      <c r="F10" s="34" t="str">
        <f t="shared" ref="F10:F15" si="3">TEXT(E10,"aaa")</f>
        <v>土</v>
      </c>
      <c r="G10" s="37">
        <f>AC11</f>
        <v>46201</v>
      </c>
      <c r="H10" s="34" t="str">
        <f t="shared" ref="H10:H15" si="4">TEXT(G10,"aaa")</f>
        <v>日</v>
      </c>
      <c r="I10" s="37">
        <f t="shared" ref="I10" si="5">G10+4</f>
        <v>46205</v>
      </c>
      <c r="J10" s="34" t="str">
        <f t="shared" ref="J10:J15" si="6">TEXT(I10,"aaa")</f>
        <v>木</v>
      </c>
      <c r="K10" s="37">
        <f t="shared" ref="K10" si="7">G10+8</f>
        <v>46209</v>
      </c>
      <c r="L10" s="34" t="str">
        <f t="shared" ref="L10:L15" si="8">TEXT(K10,"aaa")</f>
        <v>月</v>
      </c>
      <c r="M10" s="46">
        <f t="shared" ref="M10" si="9">G10+9</f>
        <v>46210</v>
      </c>
      <c r="N10" s="34" t="str">
        <f t="shared" ref="N10:N15" si="10">TEXT(M10,"aaa")</f>
        <v>火</v>
      </c>
      <c r="O10" s="46">
        <f t="shared" ref="O10" si="11">G10+12</f>
        <v>46213</v>
      </c>
      <c r="P10" s="61" t="str">
        <f t="shared" ref="P10:P15" si="12">TEXT(O10,"aaa")</f>
        <v>金</v>
      </c>
      <c r="Q10" s="15"/>
      <c r="R10" s="13"/>
      <c r="S10" s="13"/>
      <c r="T10" s="13"/>
      <c r="U10" s="13"/>
      <c r="W10" s="115" t="s">
        <v>58</v>
      </c>
      <c r="X10" s="116" t="s">
        <v>66</v>
      </c>
      <c r="Y10" s="117">
        <f t="shared" ref="Y10:Y15" si="13">AC10-3</f>
        <v>46191</v>
      </c>
      <c r="Z10" s="117" t="str">
        <f t="shared" ref="Z10:Z15" si="14">TEXT(Y10,"aaa")</f>
        <v>木</v>
      </c>
      <c r="AA10" s="118">
        <f t="shared" ref="AA10:AA15" si="15">AC10-1</f>
        <v>46193</v>
      </c>
      <c r="AB10" s="117" t="str">
        <f t="shared" ref="AB10:AB15" si="16">TEXT(AA10,"aaa")</f>
        <v>土</v>
      </c>
      <c r="AC10" s="119">
        <v>46194</v>
      </c>
      <c r="AD10" s="117" t="str">
        <f t="shared" ref="AD10:AD15" si="17">TEXT(AC10,"aaa")</f>
        <v>日</v>
      </c>
      <c r="AE10" s="119">
        <f t="shared" ref="AE10:AE15" si="18">AC10+4</f>
        <v>46198</v>
      </c>
      <c r="AF10" s="117" t="str">
        <f t="shared" ref="AF10:AF15" si="19">TEXT(AE10,"aaa")</f>
        <v>木</v>
      </c>
      <c r="AG10" s="119">
        <f t="shared" ref="AG10:AG15" si="20">AC10+8</f>
        <v>46202</v>
      </c>
      <c r="AH10" s="117" t="str">
        <f t="shared" ref="AH10:AH15" si="21">TEXT(AG10,"aaa")</f>
        <v>月</v>
      </c>
      <c r="AI10" s="120">
        <f t="shared" ref="AI10:AI15" si="22">AC10+9</f>
        <v>46203</v>
      </c>
      <c r="AJ10" s="117" t="str">
        <f t="shared" ref="AJ10:AJ15" si="23">TEXT(AI10,"aaa")</f>
        <v>火</v>
      </c>
      <c r="AK10" s="120">
        <f t="shared" ref="AK10:AK15" si="24">AC10+12</f>
        <v>46206</v>
      </c>
      <c r="AL10" s="121" t="str">
        <f t="shared" ref="AL10:AL15" si="25">TEXT(AK10,"aaa")</f>
        <v>金</v>
      </c>
    </row>
    <row r="11" spans="1:38" ht="42.75" customHeight="1">
      <c r="A11" s="47" t="str">
        <f t="shared" ref="A11:A15" si="26">_xlfn.CONCAT("※",W11)</f>
        <v>※INTERASIA TENACITY</v>
      </c>
      <c r="B11" s="48" t="s">
        <v>67</v>
      </c>
      <c r="C11" s="34">
        <f t="shared" ref="C11:C15" si="27">G11-3</f>
        <v>46205</v>
      </c>
      <c r="D11" s="34" t="str">
        <f t="shared" si="1"/>
        <v>木</v>
      </c>
      <c r="E11" s="35">
        <f t="shared" ref="E11:E15" si="28">G11-1</f>
        <v>46207</v>
      </c>
      <c r="F11" s="34" t="str">
        <f t="shared" si="3"/>
        <v>土</v>
      </c>
      <c r="G11" s="37">
        <f>AC12</f>
        <v>46208</v>
      </c>
      <c r="H11" s="34" t="str">
        <f t="shared" si="4"/>
        <v>日</v>
      </c>
      <c r="I11" s="37">
        <f t="shared" ref="I11:I15" si="29">G11+4</f>
        <v>46212</v>
      </c>
      <c r="J11" s="34" t="str">
        <f t="shared" si="6"/>
        <v>木</v>
      </c>
      <c r="K11" s="37">
        <f t="shared" ref="K11:K15" si="30">G11+8</f>
        <v>46216</v>
      </c>
      <c r="L11" s="34" t="str">
        <f t="shared" si="8"/>
        <v>月</v>
      </c>
      <c r="M11" s="46">
        <f t="shared" ref="M11:M15" si="31">G11+9</f>
        <v>46217</v>
      </c>
      <c r="N11" s="34" t="str">
        <f t="shared" si="10"/>
        <v>火</v>
      </c>
      <c r="O11" s="46">
        <f t="shared" ref="O11:O15" si="32">G11+12</f>
        <v>46220</v>
      </c>
      <c r="P11" s="61" t="str">
        <f t="shared" si="12"/>
        <v>金</v>
      </c>
      <c r="Q11" s="15"/>
      <c r="R11" s="13"/>
      <c r="S11" s="13"/>
      <c r="T11" s="13"/>
      <c r="U11" s="13"/>
      <c r="W11" s="115" t="s">
        <v>44</v>
      </c>
      <c r="X11" s="116" t="s">
        <v>67</v>
      </c>
      <c r="Y11" s="117">
        <f t="shared" si="13"/>
        <v>46198</v>
      </c>
      <c r="Z11" s="117" t="str">
        <f t="shared" si="14"/>
        <v>木</v>
      </c>
      <c r="AA11" s="118">
        <f t="shared" si="15"/>
        <v>46200</v>
      </c>
      <c r="AB11" s="117" t="str">
        <f t="shared" si="16"/>
        <v>土</v>
      </c>
      <c r="AC11" s="119">
        <v>46201</v>
      </c>
      <c r="AD11" s="117" t="str">
        <f t="shared" si="17"/>
        <v>日</v>
      </c>
      <c r="AE11" s="119">
        <f t="shared" si="18"/>
        <v>46205</v>
      </c>
      <c r="AF11" s="117" t="str">
        <f t="shared" si="19"/>
        <v>木</v>
      </c>
      <c r="AG11" s="119">
        <f t="shared" si="20"/>
        <v>46209</v>
      </c>
      <c r="AH11" s="117" t="str">
        <f t="shared" si="21"/>
        <v>月</v>
      </c>
      <c r="AI11" s="120">
        <f t="shared" si="22"/>
        <v>46210</v>
      </c>
      <c r="AJ11" s="117" t="str">
        <f t="shared" si="23"/>
        <v>火</v>
      </c>
      <c r="AK11" s="120">
        <f t="shared" si="24"/>
        <v>46213</v>
      </c>
      <c r="AL11" s="121" t="str">
        <f t="shared" si="25"/>
        <v>金</v>
      </c>
    </row>
    <row r="12" spans="1:38" ht="42.75" customHeight="1">
      <c r="A12" s="47" t="str">
        <f t="shared" si="26"/>
        <v>※WAN HAI 368</v>
      </c>
      <c r="B12" s="48" t="s">
        <v>68</v>
      </c>
      <c r="C12" s="34">
        <f t="shared" si="27"/>
        <v>46212</v>
      </c>
      <c r="D12" s="34" t="str">
        <f t="shared" si="1"/>
        <v>木</v>
      </c>
      <c r="E12" s="35">
        <f t="shared" si="28"/>
        <v>46214</v>
      </c>
      <c r="F12" s="34" t="str">
        <f t="shared" si="3"/>
        <v>土</v>
      </c>
      <c r="G12" s="37">
        <f>AC13</f>
        <v>46215</v>
      </c>
      <c r="H12" s="34" t="str">
        <f t="shared" si="4"/>
        <v>日</v>
      </c>
      <c r="I12" s="37">
        <f t="shared" si="29"/>
        <v>46219</v>
      </c>
      <c r="J12" s="34" t="str">
        <f t="shared" si="6"/>
        <v>木</v>
      </c>
      <c r="K12" s="37">
        <f t="shared" si="30"/>
        <v>46223</v>
      </c>
      <c r="L12" s="34" t="str">
        <f t="shared" si="8"/>
        <v>月</v>
      </c>
      <c r="M12" s="46">
        <f t="shared" si="31"/>
        <v>46224</v>
      </c>
      <c r="N12" s="34" t="str">
        <f t="shared" si="10"/>
        <v>火</v>
      </c>
      <c r="O12" s="46">
        <f t="shared" si="32"/>
        <v>46227</v>
      </c>
      <c r="P12" s="61" t="str">
        <f t="shared" si="12"/>
        <v>金</v>
      </c>
      <c r="Q12" s="15"/>
      <c r="R12" s="13"/>
      <c r="S12" s="13"/>
      <c r="T12" s="13"/>
      <c r="U12" s="13"/>
      <c r="W12" s="115" t="s">
        <v>59</v>
      </c>
      <c r="X12" s="116" t="s">
        <v>68</v>
      </c>
      <c r="Y12" s="117">
        <f t="shared" si="13"/>
        <v>46205</v>
      </c>
      <c r="Z12" s="117" t="str">
        <f t="shared" si="14"/>
        <v>木</v>
      </c>
      <c r="AA12" s="118">
        <f t="shared" si="15"/>
        <v>46207</v>
      </c>
      <c r="AB12" s="117" t="str">
        <f t="shared" si="16"/>
        <v>土</v>
      </c>
      <c r="AC12" s="119">
        <v>46208</v>
      </c>
      <c r="AD12" s="117" t="str">
        <f t="shared" si="17"/>
        <v>日</v>
      </c>
      <c r="AE12" s="119">
        <f t="shared" si="18"/>
        <v>46212</v>
      </c>
      <c r="AF12" s="117" t="str">
        <f t="shared" si="19"/>
        <v>木</v>
      </c>
      <c r="AG12" s="119">
        <f t="shared" si="20"/>
        <v>46216</v>
      </c>
      <c r="AH12" s="117" t="str">
        <f t="shared" si="21"/>
        <v>月</v>
      </c>
      <c r="AI12" s="120">
        <f t="shared" si="22"/>
        <v>46217</v>
      </c>
      <c r="AJ12" s="117" t="str">
        <f t="shared" si="23"/>
        <v>火</v>
      </c>
      <c r="AK12" s="120">
        <f t="shared" si="24"/>
        <v>46220</v>
      </c>
      <c r="AL12" s="121" t="str">
        <f t="shared" si="25"/>
        <v>金</v>
      </c>
    </row>
    <row r="13" spans="1:38" ht="42.75" customHeight="1">
      <c r="A13" s="47" t="str">
        <f t="shared" si="26"/>
        <v>※WAN HAI 370</v>
      </c>
      <c r="B13" s="48" t="s">
        <v>72</v>
      </c>
      <c r="C13" s="34">
        <f t="shared" si="27"/>
        <v>46219</v>
      </c>
      <c r="D13" s="34" t="str">
        <f t="shared" si="1"/>
        <v>木</v>
      </c>
      <c r="E13" s="35">
        <f t="shared" si="28"/>
        <v>46221</v>
      </c>
      <c r="F13" s="34" t="str">
        <f t="shared" si="3"/>
        <v>土</v>
      </c>
      <c r="G13" s="37">
        <f>AC14</f>
        <v>46222</v>
      </c>
      <c r="H13" s="34" t="str">
        <f t="shared" si="4"/>
        <v>日</v>
      </c>
      <c r="I13" s="37">
        <f t="shared" si="29"/>
        <v>46226</v>
      </c>
      <c r="J13" s="34" t="str">
        <f t="shared" si="6"/>
        <v>木</v>
      </c>
      <c r="K13" s="37">
        <f t="shared" si="30"/>
        <v>46230</v>
      </c>
      <c r="L13" s="34" t="str">
        <f t="shared" si="8"/>
        <v>月</v>
      </c>
      <c r="M13" s="46">
        <f t="shared" si="31"/>
        <v>46231</v>
      </c>
      <c r="N13" s="34" t="str">
        <f t="shared" si="10"/>
        <v>火</v>
      </c>
      <c r="O13" s="46">
        <f t="shared" si="32"/>
        <v>46234</v>
      </c>
      <c r="P13" s="61" t="str">
        <f t="shared" si="12"/>
        <v>金</v>
      </c>
      <c r="Q13" s="15"/>
      <c r="R13" s="13"/>
      <c r="S13" s="13"/>
      <c r="T13" s="13"/>
      <c r="U13" s="13"/>
      <c r="W13" s="115" t="s">
        <v>60</v>
      </c>
      <c r="X13" s="116" t="s">
        <v>72</v>
      </c>
      <c r="Y13" s="117">
        <f t="shared" si="13"/>
        <v>46212</v>
      </c>
      <c r="Z13" s="117" t="str">
        <f t="shared" si="14"/>
        <v>木</v>
      </c>
      <c r="AA13" s="118">
        <f t="shared" si="15"/>
        <v>46214</v>
      </c>
      <c r="AB13" s="117" t="str">
        <f t="shared" si="16"/>
        <v>土</v>
      </c>
      <c r="AC13" s="119">
        <v>46215</v>
      </c>
      <c r="AD13" s="117" t="str">
        <f t="shared" si="17"/>
        <v>日</v>
      </c>
      <c r="AE13" s="119">
        <f t="shared" si="18"/>
        <v>46219</v>
      </c>
      <c r="AF13" s="117" t="str">
        <f t="shared" si="19"/>
        <v>木</v>
      </c>
      <c r="AG13" s="119">
        <f t="shared" si="20"/>
        <v>46223</v>
      </c>
      <c r="AH13" s="117" t="str">
        <f t="shared" si="21"/>
        <v>月</v>
      </c>
      <c r="AI13" s="120">
        <f t="shared" si="22"/>
        <v>46224</v>
      </c>
      <c r="AJ13" s="117" t="str">
        <f t="shared" si="23"/>
        <v>火</v>
      </c>
      <c r="AK13" s="120">
        <f t="shared" si="24"/>
        <v>46227</v>
      </c>
      <c r="AL13" s="121" t="str">
        <f t="shared" si="25"/>
        <v>金</v>
      </c>
    </row>
    <row r="14" spans="1:38" ht="42.75" customHeight="1">
      <c r="A14" s="47" t="str">
        <f t="shared" si="26"/>
        <v>※WAN HAI 358</v>
      </c>
      <c r="B14" s="48" t="s">
        <v>73</v>
      </c>
      <c r="C14" s="34">
        <f t="shared" si="27"/>
        <v>46226</v>
      </c>
      <c r="D14" s="34" t="str">
        <f t="shared" si="1"/>
        <v>木</v>
      </c>
      <c r="E14" s="35">
        <f t="shared" si="28"/>
        <v>46228</v>
      </c>
      <c r="F14" s="34" t="str">
        <f t="shared" si="3"/>
        <v>土</v>
      </c>
      <c r="G14" s="37">
        <f>AC15</f>
        <v>46229</v>
      </c>
      <c r="H14" s="34" t="str">
        <f t="shared" si="4"/>
        <v>日</v>
      </c>
      <c r="I14" s="37">
        <f t="shared" si="29"/>
        <v>46233</v>
      </c>
      <c r="J14" s="34" t="str">
        <f t="shared" si="6"/>
        <v>木</v>
      </c>
      <c r="K14" s="37">
        <f t="shared" si="30"/>
        <v>46237</v>
      </c>
      <c r="L14" s="34" t="str">
        <f t="shared" si="8"/>
        <v>月</v>
      </c>
      <c r="M14" s="46">
        <f t="shared" si="31"/>
        <v>46238</v>
      </c>
      <c r="N14" s="34" t="str">
        <f t="shared" si="10"/>
        <v>火</v>
      </c>
      <c r="O14" s="46">
        <f t="shared" si="32"/>
        <v>46241</v>
      </c>
      <c r="P14" s="61" t="str">
        <f t="shared" si="12"/>
        <v>金</v>
      </c>
      <c r="Q14" s="15"/>
      <c r="R14" s="13"/>
      <c r="S14" s="13"/>
      <c r="T14" s="13"/>
      <c r="U14" s="13"/>
      <c r="W14" s="115" t="s">
        <v>58</v>
      </c>
      <c r="X14" s="116" t="s">
        <v>73</v>
      </c>
      <c r="Y14" s="117">
        <f t="shared" si="13"/>
        <v>46219</v>
      </c>
      <c r="Z14" s="117" t="str">
        <f t="shared" si="14"/>
        <v>木</v>
      </c>
      <c r="AA14" s="118">
        <f t="shared" si="15"/>
        <v>46221</v>
      </c>
      <c r="AB14" s="117" t="str">
        <f t="shared" si="16"/>
        <v>土</v>
      </c>
      <c r="AC14" s="119">
        <v>46222</v>
      </c>
      <c r="AD14" s="117" t="str">
        <f t="shared" si="17"/>
        <v>日</v>
      </c>
      <c r="AE14" s="119">
        <f t="shared" si="18"/>
        <v>46226</v>
      </c>
      <c r="AF14" s="117" t="str">
        <f t="shared" si="19"/>
        <v>木</v>
      </c>
      <c r="AG14" s="119">
        <f t="shared" si="20"/>
        <v>46230</v>
      </c>
      <c r="AH14" s="117" t="str">
        <f t="shared" si="21"/>
        <v>月</v>
      </c>
      <c r="AI14" s="120">
        <f t="shared" si="22"/>
        <v>46231</v>
      </c>
      <c r="AJ14" s="117" t="str">
        <f t="shared" si="23"/>
        <v>火</v>
      </c>
      <c r="AK14" s="120">
        <f t="shared" si="24"/>
        <v>46234</v>
      </c>
      <c r="AL14" s="121" t="str">
        <f t="shared" si="25"/>
        <v>金</v>
      </c>
    </row>
    <row r="15" spans="1:38" ht="42.75" customHeight="1">
      <c r="A15" s="99" t="str">
        <f t="shared" si="26"/>
        <v>※INTERASIA TENACITY</v>
      </c>
      <c r="B15" s="100" t="s">
        <v>74</v>
      </c>
      <c r="C15" s="101">
        <f t="shared" si="27"/>
        <v>46233</v>
      </c>
      <c r="D15" s="101" t="str">
        <f t="shared" si="1"/>
        <v>木</v>
      </c>
      <c r="E15" s="105">
        <f t="shared" si="28"/>
        <v>46235</v>
      </c>
      <c r="F15" s="101" t="str">
        <f t="shared" si="3"/>
        <v>土</v>
      </c>
      <c r="G15" s="103">
        <f>G14+7</f>
        <v>46236</v>
      </c>
      <c r="H15" s="101" t="str">
        <f t="shared" si="4"/>
        <v>日</v>
      </c>
      <c r="I15" s="103">
        <f t="shared" si="29"/>
        <v>46240</v>
      </c>
      <c r="J15" s="101" t="str">
        <f t="shared" si="6"/>
        <v>木</v>
      </c>
      <c r="K15" s="103">
        <f t="shared" si="30"/>
        <v>46244</v>
      </c>
      <c r="L15" s="101" t="str">
        <f t="shared" si="8"/>
        <v>月</v>
      </c>
      <c r="M15" s="102">
        <f t="shared" si="31"/>
        <v>46245</v>
      </c>
      <c r="N15" s="101" t="str">
        <f t="shared" si="10"/>
        <v>火</v>
      </c>
      <c r="O15" s="102">
        <f t="shared" si="32"/>
        <v>46248</v>
      </c>
      <c r="P15" s="104" t="str">
        <f t="shared" si="12"/>
        <v>金</v>
      </c>
      <c r="Q15" s="15"/>
      <c r="R15" s="13"/>
      <c r="S15" s="13"/>
      <c r="T15" s="13"/>
      <c r="U15" s="13"/>
      <c r="W15" s="122" t="s">
        <v>44</v>
      </c>
      <c r="X15" s="123" t="s">
        <v>74</v>
      </c>
      <c r="Y15" s="124">
        <f t="shared" si="13"/>
        <v>46226</v>
      </c>
      <c r="Z15" s="124" t="str">
        <f t="shared" si="14"/>
        <v>木</v>
      </c>
      <c r="AA15" s="125">
        <f t="shared" si="15"/>
        <v>46228</v>
      </c>
      <c r="AB15" s="124" t="str">
        <f t="shared" si="16"/>
        <v>土</v>
      </c>
      <c r="AC15" s="126">
        <v>46229</v>
      </c>
      <c r="AD15" s="124" t="str">
        <f t="shared" si="17"/>
        <v>日</v>
      </c>
      <c r="AE15" s="126">
        <f t="shared" si="18"/>
        <v>46233</v>
      </c>
      <c r="AF15" s="124" t="str">
        <f t="shared" si="19"/>
        <v>木</v>
      </c>
      <c r="AG15" s="126">
        <f t="shared" si="20"/>
        <v>46237</v>
      </c>
      <c r="AH15" s="124" t="str">
        <f t="shared" si="21"/>
        <v>月</v>
      </c>
      <c r="AI15" s="127">
        <f t="shared" si="22"/>
        <v>46238</v>
      </c>
      <c r="AJ15" s="124" t="str">
        <f t="shared" si="23"/>
        <v>火</v>
      </c>
      <c r="AK15" s="127">
        <f t="shared" si="24"/>
        <v>46241</v>
      </c>
      <c r="AL15" s="128" t="str">
        <f t="shared" si="25"/>
        <v>金</v>
      </c>
    </row>
    <row r="16" spans="1:38" ht="42.75" customHeight="1">
      <c r="Q16" s="15"/>
      <c r="R16" s="13"/>
      <c r="S16" s="13"/>
      <c r="T16" s="13"/>
      <c r="U16" s="13"/>
    </row>
    <row r="17" spans="1:21" s="92" customFormat="1" ht="42.75" customHeight="1">
      <c r="A17" s="91"/>
      <c r="Q17" s="93"/>
      <c r="R17" s="94"/>
      <c r="S17" s="94"/>
      <c r="T17" s="94"/>
      <c r="U17" s="94"/>
    </row>
    <row r="18" spans="1:21" ht="33">
      <c r="A18" s="82" t="s">
        <v>22</v>
      </c>
      <c r="B18" s="52"/>
      <c r="C18" s="24"/>
      <c r="D18" s="24"/>
      <c r="E18" s="33"/>
      <c r="F18" s="24"/>
      <c r="G18" s="64"/>
      <c r="H18" s="24"/>
      <c r="I18" s="64"/>
      <c r="J18" s="24"/>
      <c r="K18" s="64"/>
      <c r="L18" s="24"/>
      <c r="M18" s="63"/>
      <c r="N18" s="24"/>
      <c r="O18" s="63"/>
      <c r="P18" s="24"/>
      <c r="Q18" s="15"/>
      <c r="R18" s="13"/>
      <c r="S18" s="13"/>
      <c r="T18" s="13"/>
      <c r="U18" s="13"/>
    </row>
    <row r="19" spans="1:21" ht="35.25">
      <c r="A19" s="81" t="s">
        <v>53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"/>
      <c r="R19" s="13"/>
      <c r="S19" s="13"/>
      <c r="T19" s="13"/>
      <c r="U19" s="13"/>
    </row>
    <row r="20" spans="1:21" s="80" customFormat="1" ht="35.25">
      <c r="A20" s="80" t="s">
        <v>54</v>
      </c>
      <c r="B20" s="83"/>
      <c r="C20" s="84"/>
      <c r="D20" s="85"/>
      <c r="E20" s="86"/>
      <c r="F20" s="85"/>
      <c r="G20" s="87"/>
      <c r="H20" s="88"/>
      <c r="I20" s="87"/>
      <c r="J20" s="85"/>
      <c r="K20" s="152"/>
      <c r="L20" s="152"/>
      <c r="M20" s="165"/>
      <c r="N20" s="165"/>
      <c r="O20" s="165"/>
      <c r="P20" s="165"/>
      <c r="Q20" s="89"/>
      <c r="R20" s="90"/>
      <c r="S20" s="90"/>
      <c r="T20" s="90"/>
      <c r="U20" s="90"/>
    </row>
    <row r="21" spans="1:21" s="80" customFormat="1" ht="35.25">
      <c r="A21" s="80" t="s">
        <v>55</v>
      </c>
      <c r="B21" s="90"/>
      <c r="C21" s="90"/>
      <c r="D21" s="90"/>
      <c r="E21" s="86"/>
      <c r="F21" s="85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89"/>
      <c r="R21" s="90"/>
      <c r="S21" s="90"/>
      <c r="T21" s="90"/>
      <c r="U21" s="90"/>
    </row>
    <row r="22" spans="1:21" s="92" customFormat="1" ht="36.75" customHeight="1">
      <c r="A22" s="91" t="s">
        <v>69</v>
      </c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</row>
    <row r="23" spans="1:21" ht="28.5" customHeight="1" thickBot="1">
      <c r="A23" s="19" t="s">
        <v>23</v>
      </c>
      <c r="B23" s="171" t="s">
        <v>24</v>
      </c>
      <c r="C23" s="172"/>
      <c r="D23" s="172"/>
      <c r="E23" s="171" t="s">
        <v>25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16"/>
      <c r="R23" s="16"/>
      <c r="S23" s="16"/>
      <c r="T23" s="16"/>
      <c r="U23" s="16"/>
    </row>
    <row r="24" spans="1:21" ht="38.25" customHeight="1" thickTop="1">
      <c r="A24" s="144" t="s">
        <v>70</v>
      </c>
      <c r="B24" s="146" t="s">
        <v>47</v>
      </c>
      <c r="C24" s="147"/>
      <c r="D24" s="148"/>
      <c r="E24" s="65" t="s">
        <v>57</v>
      </c>
      <c r="F24" s="66"/>
      <c r="G24" s="66"/>
      <c r="H24" s="66"/>
      <c r="I24" s="67"/>
      <c r="J24" s="66"/>
      <c r="K24" s="66"/>
      <c r="L24" s="66"/>
      <c r="M24" s="67"/>
      <c r="N24" s="66"/>
      <c r="O24" s="66"/>
      <c r="P24" s="68" t="s">
        <v>48</v>
      </c>
      <c r="Q24" s="16"/>
      <c r="R24" s="16"/>
      <c r="S24" s="16"/>
      <c r="T24" s="16"/>
      <c r="U24" s="16"/>
    </row>
    <row r="25" spans="1:21" ht="38.25" customHeight="1">
      <c r="A25" s="145"/>
      <c r="B25" s="149"/>
      <c r="C25" s="150"/>
      <c r="D25" s="151"/>
      <c r="E25" s="69" t="s">
        <v>49</v>
      </c>
      <c r="F25" s="70"/>
      <c r="G25" s="70"/>
      <c r="H25" s="70"/>
      <c r="I25" s="71"/>
      <c r="J25" s="70"/>
      <c r="K25" s="70"/>
      <c r="L25" s="70"/>
      <c r="M25" s="71"/>
      <c r="N25" s="70"/>
      <c r="O25" s="70"/>
      <c r="P25" s="72" t="s">
        <v>56</v>
      </c>
      <c r="Q25" s="16"/>
      <c r="R25" s="16"/>
      <c r="S25" s="16"/>
      <c r="T25" s="16"/>
      <c r="U25" s="16"/>
    </row>
    <row r="26" spans="1:21" s="79" customFormat="1" ht="32.25" customHeight="1">
      <c r="A26" s="73" t="s">
        <v>50</v>
      </c>
      <c r="B26" s="74"/>
      <c r="C26" s="74"/>
      <c r="D26" s="74"/>
      <c r="E26" s="75"/>
      <c r="F26" s="76"/>
      <c r="G26" s="76"/>
      <c r="H26" s="76"/>
      <c r="I26" s="75"/>
      <c r="J26" s="76"/>
      <c r="K26" s="76"/>
      <c r="L26" s="76"/>
      <c r="M26" s="75"/>
      <c r="N26" s="76"/>
      <c r="O26" s="76"/>
      <c r="P26" s="77"/>
      <c r="Q26" s="78"/>
      <c r="R26" s="78"/>
      <c r="S26" s="78"/>
      <c r="T26" s="78"/>
      <c r="U26" s="78"/>
    </row>
    <row r="27" spans="1:21" s="79" customFormat="1" ht="32.25" customHeight="1">
      <c r="A27" s="73" t="s">
        <v>51</v>
      </c>
      <c r="B27" s="74"/>
      <c r="C27" s="74"/>
      <c r="D27" s="74"/>
      <c r="E27" s="75"/>
      <c r="F27" s="76"/>
      <c r="G27" s="76"/>
      <c r="H27" s="76"/>
      <c r="I27" s="75"/>
      <c r="J27" s="76"/>
      <c r="K27" s="76"/>
      <c r="L27" s="76"/>
      <c r="M27" s="75"/>
      <c r="N27" s="76"/>
      <c r="O27" s="76"/>
      <c r="P27" s="77"/>
      <c r="Q27" s="78"/>
      <c r="R27" s="78"/>
      <c r="S27" s="78"/>
      <c r="T27" s="78"/>
      <c r="U27" s="78"/>
    </row>
    <row r="28" spans="1:21" s="79" customFormat="1" ht="32.25" customHeight="1">
      <c r="A28" s="73" t="s">
        <v>52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spans="1:21" ht="108" customHeight="1">
      <c r="A29" s="20" t="s">
        <v>27</v>
      </c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21"/>
      <c r="N29" s="21"/>
      <c r="O29" s="166" t="s">
        <v>1</v>
      </c>
      <c r="P29" s="166"/>
      <c r="Q29" s="166"/>
      <c r="R29" s="166"/>
      <c r="S29" s="166"/>
      <c r="T29" s="51"/>
      <c r="U29" s="25" t="s">
        <v>28</v>
      </c>
    </row>
    <row r="30" spans="1:21" ht="36" customHeight="1">
      <c r="A30" s="26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30"/>
      <c r="P30" s="30"/>
      <c r="Q30" s="30"/>
      <c r="R30" s="30"/>
      <c r="S30" s="30"/>
      <c r="T30" s="30"/>
      <c r="U30" s="25"/>
    </row>
    <row r="31" spans="1:21" ht="81" customHeight="1">
      <c r="A31" s="153"/>
      <c r="B31" s="153"/>
      <c r="C31" s="153"/>
      <c r="D31" s="5"/>
      <c r="E31" s="62" t="s">
        <v>41</v>
      </c>
      <c r="F31" s="7"/>
      <c r="G31" s="8"/>
      <c r="H31" s="8"/>
      <c r="I31" s="8"/>
      <c r="J31" s="8"/>
      <c r="K31" s="8"/>
      <c r="L31" s="8"/>
      <c r="M31" s="8"/>
      <c r="N31" s="9"/>
      <c r="O31" s="8"/>
      <c r="P31" s="8"/>
      <c r="Q31" s="8"/>
      <c r="R31" s="10" t="s">
        <v>3</v>
      </c>
      <c r="S31" s="155">
        <f>S2</f>
        <v>46189</v>
      </c>
      <c r="T31" s="155"/>
      <c r="U31" s="31" t="s">
        <v>29</v>
      </c>
    </row>
    <row r="32" spans="1:21" ht="37.5">
      <c r="A32" s="11" t="s">
        <v>30</v>
      </c>
      <c r="B32" s="5"/>
      <c r="C32" s="8"/>
      <c r="D32" s="8"/>
      <c r="E32" s="8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39" ht="35.25">
      <c r="A33" s="156" t="s">
        <v>5</v>
      </c>
      <c r="B33" s="143" t="s">
        <v>6</v>
      </c>
      <c r="C33" s="143" t="s">
        <v>7</v>
      </c>
      <c r="D33" s="143"/>
      <c r="E33" s="143"/>
      <c r="F33" s="143"/>
      <c r="G33" s="137" t="s">
        <v>8</v>
      </c>
      <c r="H33" s="137"/>
      <c r="I33" s="143" t="s">
        <v>9</v>
      </c>
      <c r="J33" s="143"/>
      <c r="K33" s="137" t="s">
        <v>8</v>
      </c>
      <c r="L33" s="137"/>
      <c r="M33" s="143" t="s">
        <v>9</v>
      </c>
      <c r="N33" s="143"/>
      <c r="O33" s="137" t="s">
        <v>8</v>
      </c>
      <c r="P33" s="138"/>
      <c r="Q33" s="8"/>
      <c r="R33" s="8"/>
      <c r="S33" s="8"/>
      <c r="T33" s="8"/>
      <c r="U33" s="8"/>
    </row>
    <row r="34" spans="1:39" ht="18.75" customHeight="1">
      <c r="A34" s="157"/>
      <c r="B34" s="159"/>
      <c r="C34" s="154" t="s">
        <v>31</v>
      </c>
      <c r="D34" s="154"/>
      <c r="E34" s="154" t="s">
        <v>11</v>
      </c>
      <c r="F34" s="154"/>
      <c r="G34" s="154" t="s">
        <v>11</v>
      </c>
      <c r="H34" s="154"/>
      <c r="I34" s="154" t="s">
        <v>42</v>
      </c>
      <c r="J34" s="154"/>
      <c r="K34" s="154" t="s">
        <v>31</v>
      </c>
      <c r="L34" s="154"/>
      <c r="M34" s="154" t="s">
        <v>31</v>
      </c>
      <c r="N34" s="154"/>
      <c r="O34" s="139" t="s">
        <v>12</v>
      </c>
      <c r="P34" s="140"/>
      <c r="Q34" s="13"/>
      <c r="R34" s="13"/>
      <c r="S34" s="13"/>
      <c r="T34" s="13"/>
      <c r="U34" s="13"/>
    </row>
    <row r="35" spans="1:39" ht="18.75" customHeight="1">
      <c r="A35" s="157"/>
      <c r="B35" s="159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39"/>
      <c r="P35" s="140"/>
      <c r="Q35" s="13"/>
      <c r="R35" s="13"/>
      <c r="S35" s="13"/>
      <c r="T35" s="13"/>
      <c r="U35" s="13"/>
    </row>
    <row r="36" spans="1:39" ht="18.75" customHeight="1">
      <c r="A36" s="157"/>
      <c r="B36" s="159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39"/>
      <c r="P36" s="140"/>
      <c r="Q36" s="13"/>
      <c r="R36" s="13"/>
      <c r="S36" s="13"/>
      <c r="T36" s="13"/>
      <c r="U36" s="13"/>
    </row>
    <row r="37" spans="1:39" ht="35.25">
      <c r="A37" s="158"/>
      <c r="B37" s="160"/>
      <c r="C37" s="49"/>
      <c r="D37" s="49"/>
      <c r="E37" s="49"/>
      <c r="F37" s="49"/>
      <c r="G37" s="161"/>
      <c r="H37" s="161"/>
      <c r="I37" s="136" t="s">
        <v>17</v>
      </c>
      <c r="J37" s="136"/>
      <c r="K37" s="161"/>
      <c r="L37" s="161"/>
      <c r="M37" s="136" t="s">
        <v>17</v>
      </c>
      <c r="N37" s="136"/>
      <c r="O37" s="141" t="s">
        <v>18</v>
      </c>
      <c r="P37" s="142"/>
      <c r="Q37" s="13"/>
      <c r="R37" s="13"/>
      <c r="S37" s="13"/>
      <c r="T37" s="13"/>
      <c r="U37" s="13"/>
      <c r="AJ37" t="s">
        <v>61</v>
      </c>
      <c r="AK37" t="s">
        <v>62</v>
      </c>
      <c r="AM37" t="s">
        <v>63</v>
      </c>
    </row>
    <row r="38" spans="1:39" ht="33">
      <c r="A38" s="177" t="str">
        <f>AM38</f>
        <v>※NO SERVICE</v>
      </c>
      <c r="B38" s="178"/>
      <c r="C38" s="179"/>
      <c r="D38" s="179"/>
      <c r="E38" s="179"/>
      <c r="F38" s="179"/>
      <c r="G38" s="179"/>
      <c r="H38" s="179"/>
      <c r="I38" s="180"/>
      <c r="J38" s="179"/>
      <c r="K38" s="179"/>
      <c r="L38" s="179"/>
      <c r="M38" s="181"/>
      <c r="N38" s="179"/>
      <c r="O38" s="181"/>
      <c r="P38" s="182"/>
      <c r="Q38" s="23"/>
      <c r="R38" s="23"/>
      <c r="S38" s="23"/>
      <c r="T38" s="23"/>
      <c r="U38" s="23"/>
      <c r="W38" t="s">
        <v>90</v>
      </c>
      <c r="X38">
        <v>0</v>
      </c>
      <c r="Y38">
        <v>0</v>
      </c>
      <c r="Z38">
        <v>0</v>
      </c>
      <c r="AA38">
        <v>0</v>
      </c>
      <c r="AB38" t="s">
        <v>91</v>
      </c>
      <c r="AC38" t="s">
        <v>77</v>
      </c>
      <c r="AD38" t="s">
        <v>92</v>
      </c>
      <c r="AE38" t="s">
        <v>93</v>
      </c>
      <c r="AF38" t="s">
        <v>94</v>
      </c>
      <c r="AG38" t="s">
        <v>95</v>
      </c>
      <c r="AH38" s="113" t="s">
        <v>71</v>
      </c>
      <c r="AJ38" s="113" t="str">
        <f>SUBSTITUTE(SUBSTITUTE(W38,"★",""),"*1)","")</f>
        <v>NO SERVICE</v>
      </c>
      <c r="AK38" s="113" t="s">
        <v>64</v>
      </c>
      <c r="AL38" s="106" t="str">
        <f t="shared" ref="AL38:AL39" si="33">SUBSTITUTE(Y38,"★","")</f>
        <v>0</v>
      </c>
      <c r="AM38" t="str">
        <f>IF(AJ38=AK38,AJ38,"※"&amp;AJ38)</f>
        <v>※NO SERVICE</v>
      </c>
    </row>
    <row r="39" spans="1:39" ht="33">
      <c r="A39" s="47" t="str">
        <f t="shared" ref="A39" si="34">IF(AND(D39="木",F39="水"),AM39,"★"&amp;AM39)</f>
        <v>※WAN HAI 358</v>
      </c>
      <c r="B39" s="48" t="str">
        <f t="shared" ref="B39" si="35">X39</f>
        <v>S032</v>
      </c>
      <c r="C39" s="34" t="str">
        <f t="shared" ref="C39" si="36">AF39</f>
        <v>6/25</v>
      </c>
      <c r="D39" s="34" t="str">
        <f t="shared" ref="D39" si="37">TEXT(C39,"aaa")</f>
        <v>木</v>
      </c>
      <c r="E39" s="34" t="str">
        <f t="shared" ref="E39" si="38">AG39</f>
        <v>6/24</v>
      </c>
      <c r="F39" s="34" t="str">
        <f t="shared" ref="F39" si="39">TEXT(E39,"aaa")</f>
        <v>水</v>
      </c>
      <c r="G39" s="34" t="s">
        <v>46</v>
      </c>
      <c r="H39" s="34"/>
      <c r="I39" s="46" t="s">
        <v>46</v>
      </c>
      <c r="J39" s="34"/>
      <c r="K39" s="34" t="str">
        <f t="shared" ref="K39" si="40">AB39</f>
        <v>6/26</v>
      </c>
      <c r="L39" s="34" t="str">
        <f t="shared" ref="L39" si="41">TEXT(K39,"aaa")</f>
        <v>金</v>
      </c>
      <c r="M39" s="37" t="str">
        <f t="shared" ref="M39" si="42">AD39</f>
        <v>6/27</v>
      </c>
      <c r="N39" s="34" t="str">
        <f t="shared" ref="N39" si="43">TEXT(M39,"aaa")</f>
        <v>土</v>
      </c>
      <c r="O39" s="37">
        <f t="shared" ref="O39" si="44">M39+5</f>
        <v>46205</v>
      </c>
      <c r="P39" s="61" t="str">
        <f t="shared" ref="P39" si="45">TEXT(O39,"aaa")</f>
        <v>木</v>
      </c>
      <c r="Q39" s="36"/>
      <c r="R39" s="36"/>
      <c r="S39" s="36"/>
      <c r="T39" s="36"/>
      <c r="U39" s="36"/>
      <c r="W39" t="s">
        <v>96</v>
      </c>
      <c r="X39" t="s">
        <v>78</v>
      </c>
      <c r="Y39">
        <v>0</v>
      </c>
      <c r="Z39">
        <v>0</v>
      </c>
      <c r="AA39">
        <v>0</v>
      </c>
      <c r="AB39" t="s">
        <v>80</v>
      </c>
      <c r="AC39" t="s">
        <v>77</v>
      </c>
      <c r="AD39" t="s">
        <v>81</v>
      </c>
      <c r="AE39" t="s">
        <v>82</v>
      </c>
      <c r="AF39" t="s">
        <v>83</v>
      </c>
      <c r="AG39" t="s">
        <v>84</v>
      </c>
      <c r="AH39" s="112"/>
      <c r="AJ39" s="113" t="str">
        <f t="shared" ref="AJ39:AJ40" si="46">SUBSTITUTE(SUBSTITUTE(W39,"★",""),"*1)","")</f>
        <v>WAN HAI 358</v>
      </c>
      <c r="AK39" s="112" t="s">
        <v>65</v>
      </c>
      <c r="AL39" s="106" t="str">
        <f t="shared" si="33"/>
        <v>0</v>
      </c>
      <c r="AM39" t="str">
        <f t="shared" ref="AM38:AM44" si="47">IF(AJ39=AK39,AJ39,"※"&amp;AJ39)</f>
        <v>※WAN HAI 358</v>
      </c>
    </row>
    <row r="40" spans="1:39" ht="33">
      <c r="A40" s="47" t="str">
        <f>IF(AND(D40="木",F40="水"),AM40,"★"&amp;AM40)</f>
        <v>※INTERASIA TENACITY</v>
      </c>
      <c r="B40" s="48" t="str">
        <f>X40</f>
        <v>S022</v>
      </c>
      <c r="C40" s="34" t="str">
        <f>AF40</f>
        <v>7/2</v>
      </c>
      <c r="D40" s="34" t="str">
        <f>TEXT(C40,"aaa")</f>
        <v>木</v>
      </c>
      <c r="E40" s="34" t="str">
        <f>AG40</f>
        <v>7/1</v>
      </c>
      <c r="F40" s="34" t="str">
        <f>TEXT(E40,"aaa")</f>
        <v>水</v>
      </c>
      <c r="G40" s="34" t="s">
        <v>46</v>
      </c>
      <c r="H40" s="34"/>
      <c r="I40" s="46" t="s">
        <v>46</v>
      </c>
      <c r="J40" s="34"/>
      <c r="K40" s="34" t="str">
        <f>AB40</f>
        <v>7/3</v>
      </c>
      <c r="L40" s="34" t="str">
        <f t="shared" ref="L40:L41" si="48">TEXT(K40,"aaa")</f>
        <v>金</v>
      </c>
      <c r="M40" s="37" t="str">
        <f>AD40</f>
        <v>7/4</v>
      </c>
      <c r="N40" s="34" t="str">
        <f t="shared" ref="N40:N41" si="49">TEXT(M40,"aaa")</f>
        <v>土</v>
      </c>
      <c r="O40" s="37">
        <f>M40+5</f>
        <v>46212</v>
      </c>
      <c r="P40" s="61" t="str">
        <f t="shared" ref="P40:P41" si="50">TEXT(O40,"aaa")</f>
        <v>木</v>
      </c>
      <c r="Q40" s="23"/>
      <c r="R40" s="23"/>
      <c r="S40" s="23"/>
      <c r="T40" s="23"/>
      <c r="U40" s="23"/>
      <c r="W40" s="113" t="s">
        <v>97</v>
      </c>
      <c r="X40" s="113" t="s">
        <v>79</v>
      </c>
      <c r="Y40" s="114">
        <v>0</v>
      </c>
      <c r="Z40" s="114">
        <v>0</v>
      </c>
      <c r="AA40" s="114">
        <v>0</v>
      </c>
      <c r="AB40" s="113" t="s">
        <v>85</v>
      </c>
      <c r="AC40" s="113" t="s">
        <v>77</v>
      </c>
      <c r="AD40" s="113" t="s">
        <v>86</v>
      </c>
      <c r="AE40" s="113" t="s">
        <v>87</v>
      </c>
      <c r="AF40" s="113" t="s">
        <v>88</v>
      </c>
      <c r="AG40" s="113" t="s">
        <v>89</v>
      </c>
      <c r="AH40" s="113"/>
      <c r="AJ40" s="113" t="str">
        <f t="shared" si="46"/>
        <v>INTERASIA TENACITY</v>
      </c>
      <c r="AK40" s="113"/>
      <c r="AL40" s="106"/>
      <c r="AM40" t="str">
        <f t="shared" si="47"/>
        <v>※INTERASIA TENACITY</v>
      </c>
    </row>
    <row r="41" spans="1:39" ht="33">
      <c r="A41" s="47" t="str">
        <f t="shared" ref="A41:A44" si="51">IF(AND(D41="木",F41="水"),AM41,"★"&amp;AM41)</f>
        <v>WAN HAI 368</v>
      </c>
      <c r="B41" s="48" t="str">
        <f t="shared" ref="B41:B44" si="52">X41</f>
        <v>S038</v>
      </c>
      <c r="C41" s="34" t="str">
        <f t="shared" ref="C41:C44" si="53">AF41</f>
        <v>7/9</v>
      </c>
      <c r="D41" s="34" t="str">
        <f t="shared" ref="D41:D44" si="54">TEXT(C41,"aaa")</f>
        <v>木</v>
      </c>
      <c r="E41" s="34" t="str">
        <f t="shared" ref="E41:E44" si="55">AG41</f>
        <v>7/8</v>
      </c>
      <c r="F41" s="34" t="str">
        <f t="shared" ref="F41:F44" si="56">TEXT(E41,"aaa")</f>
        <v>水</v>
      </c>
      <c r="G41" s="34" t="s">
        <v>46</v>
      </c>
      <c r="H41" s="34"/>
      <c r="I41" s="46" t="s">
        <v>46</v>
      </c>
      <c r="J41" s="34"/>
      <c r="K41" s="34" t="str">
        <f t="shared" ref="K41:K44" si="57">AB41</f>
        <v>7/10</v>
      </c>
      <c r="L41" s="34" t="str">
        <f t="shared" si="48"/>
        <v>金</v>
      </c>
      <c r="M41" s="37" t="str">
        <f t="shared" ref="M41:M44" si="58">AD41</f>
        <v>7/11</v>
      </c>
      <c r="N41" s="34" t="str">
        <f t="shared" si="49"/>
        <v>土</v>
      </c>
      <c r="O41" s="37">
        <f t="shared" ref="O41:O44" si="59">M41+5</f>
        <v>46219</v>
      </c>
      <c r="P41" s="61" t="str">
        <f t="shared" si="50"/>
        <v>木</v>
      </c>
      <c r="Q41" s="23"/>
      <c r="R41" s="23"/>
      <c r="S41" s="23"/>
      <c r="T41" s="23"/>
      <c r="U41" s="23"/>
      <c r="W41" s="112" t="s">
        <v>98</v>
      </c>
      <c r="X41" s="112" t="s">
        <v>99</v>
      </c>
      <c r="Y41" s="112">
        <v>0</v>
      </c>
      <c r="Z41" s="112">
        <v>0</v>
      </c>
      <c r="AA41" s="112">
        <v>0</v>
      </c>
      <c r="AB41" s="112" t="s">
        <v>100</v>
      </c>
      <c r="AC41" s="112" t="s">
        <v>77</v>
      </c>
      <c r="AD41" s="112" t="s">
        <v>101</v>
      </c>
      <c r="AE41" s="112" t="s">
        <v>102</v>
      </c>
      <c r="AF41" s="112" t="s">
        <v>103</v>
      </c>
      <c r="AG41" s="112" t="s">
        <v>104</v>
      </c>
      <c r="AH41" s="112"/>
      <c r="AJ41" s="113" t="str">
        <f t="shared" ref="AJ38:AJ44" si="60">SUBSTITUTE(SUBSTITUTE(W41,"★",""),"*1) ","")</f>
        <v>WAN HAI 368</v>
      </c>
      <c r="AK41" s="112" t="s">
        <v>125</v>
      </c>
      <c r="AL41" s="106"/>
      <c r="AM41" t="str">
        <f t="shared" si="47"/>
        <v>WAN HAI 368</v>
      </c>
    </row>
    <row r="42" spans="1:39" ht="33">
      <c r="A42" s="47" t="str">
        <f t="shared" si="51"/>
        <v>WAN HAI 370</v>
      </c>
      <c r="B42" s="48" t="str">
        <f t="shared" si="52"/>
        <v>S030</v>
      </c>
      <c r="C42" s="34" t="str">
        <f t="shared" si="53"/>
        <v>7/16</v>
      </c>
      <c r="D42" s="34" t="str">
        <f t="shared" si="54"/>
        <v>木</v>
      </c>
      <c r="E42" s="34" t="str">
        <f t="shared" si="55"/>
        <v>7/15</v>
      </c>
      <c r="F42" s="34" t="str">
        <f t="shared" si="56"/>
        <v>水</v>
      </c>
      <c r="G42" s="34" t="s">
        <v>46</v>
      </c>
      <c r="H42" s="34"/>
      <c r="I42" s="46" t="s">
        <v>46</v>
      </c>
      <c r="J42" s="34"/>
      <c r="K42" s="34" t="str">
        <f t="shared" si="57"/>
        <v>7/17</v>
      </c>
      <c r="L42" s="34" t="str">
        <f t="shared" ref="L42:L44" si="61">TEXT(K42,"aaa")</f>
        <v>金</v>
      </c>
      <c r="M42" s="37" t="str">
        <f t="shared" si="58"/>
        <v>7/18</v>
      </c>
      <c r="N42" s="34" t="str">
        <f t="shared" ref="N42:N44" si="62">TEXT(M42,"aaa")</f>
        <v>土</v>
      </c>
      <c r="O42" s="37">
        <f t="shared" si="59"/>
        <v>46226</v>
      </c>
      <c r="P42" s="61" t="str">
        <f t="shared" ref="P42:P44" si="63">TEXT(O42,"aaa")</f>
        <v>木</v>
      </c>
      <c r="Q42" s="23"/>
      <c r="R42" s="23"/>
      <c r="S42" s="23"/>
      <c r="T42" s="23"/>
      <c r="U42" s="23"/>
      <c r="W42" s="113" t="s">
        <v>76</v>
      </c>
      <c r="X42" s="113" t="s">
        <v>105</v>
      </c>
      <c r="Y42" s="114">
        <v>0</v>
      </c>
      <c r="Z42" s="114">
        <v>0</v>
      </c>
      <c r="AA42" s="114">
        <v>0</v>
      </c>
      <c r="AB42" s="113" t="s">
        <v>106</v>
      </c>
      <c r="AC42" s="113" t="s">
        <v>77</v>
      </c>
      <c r="AD42" s="113" t="s">
        <v>107</v>
      </c>
      <c r="AE42" s="113" t="s">
        <v>108</v>
      </c>
      <c r="AF42" s="113" t="s">
        <v>109</v>
      </c>
      <c r="AG42" s="113" t="s">
        <v>110</v>
      </c>
      <c r="AH42" s="113"/>
      <c r="AJ42" s="113" t="str">
        <f t="shared" si="60"/>
        <v>WAN HAI 370</v>
      </c>
      <c r="AK42" s="113" t="s">
        <v>45</v>
      </c>
      <c r="AL42" s="106"/>
      <c r="AM42" t="str">
        <f t="shared" si="47"/>
        <v>WAN HAI 370</v>
      </c>
    </row>
    <row r="43" spans="1:39" s="98" customFormat="1" ht="33">
      <c r="A43" s="47" t="str">
        <f t="shared" si="51"/>
        <v>WAN HAI 358</v>
      </c>
      <c r="B43" s="48" t="str">
        <f t="shared" si="52"/>
        <v>S033</v>
      </c>
      <c r="C43" s="34" t="str">
        <f t="shared" si="53"/>
        <v>7/23</v>
      </c>
      <c r="D43" s="34" t="str">
        <f t="shared" si="54"/>
        <v>木</v>
      </c>
      <c r="E43" s="34" t="str">
        <f t="shared" si="55"/>
        <v>7/22</v>
      </c>
      <c r="F43" s="34" t="str">
        <f t="shared" si="56"/>
        <v>水</v>
      </c>
      <c r="G43" s="34" t="s">
        <v>46</v>
      </c>
      <c r="H43" s="34"/>
      <c r="I43" s="46" t="s">
        <v>46</v>
      </c>
      <c r="J43" s="34"/>
      <c r="K43" s="34" t="str">
        <f t="shared" si="57"/>
        <v>7/24</v>
      </c>
      <c r="L43" s="34" t="str">
        <f t="shared" si="61"/>
        <v>金</v>
      </c>
      <c r="M43" s="37" t="str">
        <f t="shared" si="58"/>
        <v>7/25</v>
      </c>
      <c r="N43" s="34" t="str">
        <f t="shared" si="62"/>
        <v>土</v>
      </c>
      <c r="O43" s="37">
        <f t="shared" si="59"/>
        <v>46233</v>
      </c>
      <c r="P43" s="61" t="str">
        <f t="shared" si="63"/>
        <v>木</v>
      </c>
      <c r="Q43" s="97"/>
      <c r="R43" s="97"/>
      <c r="S43" s="97"/>
      <c r="T43" s="97"/>
      <c r="U43" s="97"/>
      <c r="W43" s="109" t="s">
        <v>111</v>
      </c>
      <c r="X43" s="109" t="s">
        <v>112</v>
      </c>
      <c r="Y43" s="109">
        <v>0</v>
      </c>
      <c r="Z43" s="109">
        <v>0</v>
      </c>
      <c r="AA43" s="109">
        <v>0</v>
      </c>
      <c r="AB43" s="109" t="s">
        <v>113</v>
      </c>
      <c r="AC43" s="109" t="s">
        <v>77</v>
      </c>
      <c r="AD43" s="109" t="s">
        <v>114</v>
      </c>
      <c r="AE43" s="109" t="s">
        <v>115</v>
      </c>
      <c r="AF43" s="109" t="s">
        <v>116</v>
      </c>
      <c r="AG43" s="109" t="s">
        <v>117</v>
      </c>
      <c r="AH43" s="109"/>
      <c r="AJ43" s="113" t="str">
        <f t="shared" si="60"/>
        <v>WAN HAI 358</v>
      </c>
      <c r="AK43" s="112" t="s">
        <v>64</v>
      </c>
      <c r="AL43" s="106"/>
      <c r="AM43" t="str">
        <f t="shared" si="47"/>
        <v>WAN HAI 358</v>
      </c>
    </row>
    <row r="44" spans="1:39" ht="33">
      <c r="A44" s="99" t="str">
        <f t="shared" si="51"/>
        <v>INTERASIA TENACITY</v>
      </c>
      <c r="B44" s="100" t="str">
        <f t="shared" si="52"/>
        <v>S023</v>
      </c>
      <c r="C44" s="101" t="str">
        <f t="shared" si="53"/>
        <v>7/30</v>
      </c>
      <c r="D44" s="101" t="str">
        <f t="shared" si="54"/>
        <v>木</v>
      </c>
      <c r="E44" s="101" t="str">
        <f t="shared" si="55"/>
        <v>7/29</v>
      </c>
      <c r="F44" s="101" t="str">
        <f t="shared" si="56"/>
        <v>水</v>
      </c>
      <c r="G44" s="101" t="s">
        <v>46</v>
      </c>
      <c r="H44" s="101"/>
      <c r="I44" s="102" t="s">
        <v>46</v>
      </c>
      <c r="J44" s="101"/>
      <c r="K44" s="101" t="str">
        <f t="shared" si="57"/>
        <v>7/31</v>
      </c>
      <c r="L44" s="101" t="str">
        <f t="shared" si="61"/>
        <v>金</v>
      </c>
      <c r="M44" s="103" t="str">
        <f t="shared" si="58"/>
        <v>8/1</v>
      </c>
      <c r="N44" s="101" t="str">
        <f t="shared" si="62"/>
        <v>土</v>
      </c>
      <c r="O44" s="103">
        <f t="shared" si="59"/>
        <v>46240</v>
      </c>
      <c r="P44" s="104" t="str">
        <f t="shared" si="63"/>
        <v>木</v>
      </c>
      <c r="Q44" s="23"/>
      <c r="R44" s="23"/>
      <c r="S44" s="23"/>
      <c r="T44" s="23"/>
      <c r="U44" s="23"/>
      <c r="W44" s="110" t="s">
        <v>118</v>
      </c>
      <c r="X44" s="110" t="s">
        <v>119</v>
      </c>
      <c r="Y44" s="111">
        <v>0</v>
      </c>
      <c r="Z44" s="111">
        <v>0</v>
      </c>
      <c r="AA44" s="111">
        <v>0</v>
      </c>
      <c r="AB44" s="110" t="s">
        <v>120</v>
      </c>
      <c r="AC44" s="110" t="s">
        <v>77</v>
      </c>
      <c r="AD44" s="110" t="s">
        <v>121</v>
      </c>
      <c r="AE44" s="110" t="s">
        <v>122</v>
      </c>
      <c r="AF44" s="110" t="s">
        <v>123</v>
      </c>
      <c r="AG44" s="110" t="s">
        <v>124</v>
      </c>
      <c r="AH44" s="110"/>
      <c r="AJ44" s="113" t="str">
        <f t="shared" si="60"/>
        <v>INTERASIA TENACITY</v>
      </c>
      <c r="AK44" s="113" t="s">
        <v>65</v>
      </c>
      <c r="AL44" s="106"/>
      <c r="AM44" t="str">
        <f t="shared" si="47"/>
        <v>INTERASIA TENACITY</v>
      </c>
    </row>
    <row r="45" spans="1:39" ht="33">
      <c r="A45" s="44"/>
      <c r="B45" s="45"/>
      <c r="C45" s="24"/>
      <c r="D45" s="45"/>
      <c r="E45" s="24"/>
      <c r="F45" s="45"/>
      <c r="G45" s="24"/>
      <c r="H45" s="45"/>
      <c r="I45" s="38"/>
      <c r="J45" s="45"/>
      <c r="K45" s="32"/>
      <c r="L45" s="32"/>
      <c r="M45" s="22"/>
      <c r="N45" s="23"/>
      <c r="O45" s="23"/>
      <c r="P45" s="23"/>
      <c r="Q45" s="23"/>
      <c r="R45" s="23"/>
      <c r="S45" s="23"/>
      <c r="T45" s="23"/>
      <c r="U45" s="23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J45" s="106"/>
      <c r="AK45" s="106"/>
      <c r="AL45" s="106"/>
    </row>
    <row r="46" spans="1:39" ht="33">
      <c r="A46" s="44"/>
      <c r="B46" s="45"/>
      <c r="C46" s="24"/>
      <c r="D46" s="45"/>
      <c r="E46" s="24"/>
      <c r="F46" s="45"/>
      <c r="G46" s="24"/>
      <c r="H46" s="45"/>
      <c r="I46" s="38"/>
      <c r="J46" s="45"/>
      <c r="K46" s="32"/>
      <c r="L46" s="32"/>
      <c r="M46" s="22"/>
      <c r="N46" s="23"/>
      <c r="O46" s="23"/>
      <c r="P46" s="23"/>
      <c r="Q46" s="23"/>
      <c r="R46" s="23"/>
      <c r="S46" s="23"/>
      <c r="T46" s="23"/>
      <c r="U46" s="23"/>
      <c r="W46" s="110"/>
      <c r="X46" s="110"/>
      <c r="Y46" s="111"/>
      <c r="Z46" s="111"/>
      <c r="AA46" s="111"/>
      <c r="AB46" s="110"/>
      <c r="AC46" s="110"/>
      <c r="AD46" s="110"/>
      <c r="AE46" s="110"/>
      <c r="AF46" s="110"/>
      <c r="AG46" s="110"/>
      <c r="AH46" s="110"/>
      <c r="AJ46" s="106"/>
      <c r="AK46" s="106"/>
      <c r="AL46" s="106"/>
    </row>
    <row r="47" spans="1:39" ht="30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2"/>
      <c r="N47" s="23"/>
      <c r="O47" s="23"/>
      <c r="P47" s="23"/>
      <c r="Q47" s="23"/>
      <c r="R47" s="23"/>
      <c r="S47" s="23"/>
      <c r="T47" s="23"/>
      <c r="U47" s="23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J47" s="106"/>
      <c r="AK47" s="106"/>
      <c r="AL47" s="106"/>
    </row>
    <row r="48" spans="1:39" ht="30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2"/>
      <c r="N48" s="23"/>
      <c r="O48" s="23"/>
      <c r="P48" s="23"/>
      <c r="Q48" s="23"/>
      <c r="R48" s="23"/>
      <c r="S48" s="23"/>
      <c r="T48" s="23"/>
      <c r="U48" s="23"/>
      <c r="W48" s="106"/>
      <c r="X48" s="106"/>
      <c r="Y48" s="107"/>
      <c r="Z48" s="107"/>
      <c r="AA48" s="107"/>
      <c r="AB48" s="106"/>
      <c r="AC48" s="106"/>
      <c r="AD48" s="106"/>
      <c r="AE48" s="106"/>
      <c r="AF48" s="106"/>
      <c r="AG48" s="106"/>
      <c r="AH48" s="106"/>
      <c r="AJ48" s="106"/>
      <c r="AK48" s="106"/>
      <c r="AL48" s="106"/>
    </row>
    <row r="49" spans="1:38" ht="30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2"/>
      <c r="N49" s="23"/>
      <c r="O49" s="23"/>
      <c r="P49" s="23"/>
      <c r="Q49" s="23"/>
      <c r="R49" s="23"/>
      <c r="S49" s="23"/>
      <c r="T49" s="23"/>
      <c r="U49" s="23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J49" s="106"/>
      <c r="AK49" s="106"/>
      <c r="AL49" s="106"/>
    </row>
    <row r="50" spans="1:38" ht="35.25">
      <c r="A50" s="19" t="s">
        <v>23</v>
      </c>
      <c r="B50" s="174" t="s">
        <v>24</v>
      </c>
      <c r="C50" s="175"/>
      <c r="D50" s="175"/>
      <c r="E50" s="176"/>
      <c r="F50" s="174" t="s">
        <v>25</v>
      </c>
      <c r="G50" s="175"/>
      <c r="H50" s="175"/>
      <c r="I50" s="175"/>
      <c r="J50" s="175"/>
      <c r="K50" s="175"/>
      <c r="L50" s="176"/>
      <c r="M50" s="22"/>
      <c r="N50" s="23"/>
      <c r="O50" s="23"/>
      <c r="P50" s="23"/>
      <c r="Q50" s="23"/>
      <c r="R50" s="23"/>
      <c r="S50" s="23"/>
      <c r="T50" s="23"/>
      <c r="U50" s="23"/>
    </row>
    <row r="51" spans="1:38" ht="30">
      <c r="A51" s="167" t="s">
        <v>26</v>
      </c>
      <c r="B51" s="168" t="s">
        <v>32</v>
      </c>
      <c r="C51" s="168"/>
      <c r="D51" s="168"/>
      <c r="E51" s="169"/>
      <c r="F51" s="55" t="s">
        <v>33</v>
      </c>
      <c r="G51" s="56"/>
      <c r="H51" s="56"/>
      <c r="I51" s="56"/>
      <c r="J51" s="56"/>
      <c r="K51" s="56"/>
      <c r="L51" s="57" t="s">
        <v>34</v>
      </c>
      <c r="M51" s="22"/>
      <c r="N51" s="13"/>
      <c r="O51" s="13"/>
      <c r="P51" s="13"/>
      <c r="Q51" s="23"/>
      <c r="R51" s="23"/>
      <c r="S51" s="23"/>
      <c r="T51" s="23"/>
      <c r="U51" s="23"/>
    </row>
    <row r="52" spans="1:38" ht="30">
      <c r="A52" s="167"/>
      <c r="B52" s="168"/>
      <c r="C52" s="168"/>
      <c r="D52" s="168"/>
      <c r="E52" s="169"/>
      <c r="F52" s="39" t="s">
        <v>35</v>
      </c>
      <c r="G52" s="40"/>
      <c r="H52" s="40"/>
      <c r="I52" s="40"/>
      <c r="J52" s="40"/>
      <c r="K52" s="40"/>
      <c r="L52" s="41"/>
      <c r="M52" s="22"/>
      <c r="N52" s="13"/>
      <c r="O52" s="13"/>
      <c r="P52" s="13"/>
      <c r="Q52" s="13"/>
      <c r="R52" s="13"/>
      <c r="S52" s="13"/>
      <c r="T52" s="13"/>
      <c r="U52" s="13"/>
    </row>
    <row r="53" spans="1:38" ht="30">
      <c r="A53" s="167" t="s">
        <v>36</v>
      </c>
      <c r="B53" s="168" t="s">
        <v>37</v>
      </c>
      <c r="C53" s="168"/>
      <c r="D53" s="168"/>
      <c r="E53" s="169"/>
      <c r="F53" s="55" t="s">
        <v>38</v>
      </c>
      <c r="G53" s="56"/>
      <c r="H53" s="56"/>
      <c r="I53" s="56"/>
      <c r="J53" s="56"/>
      <c r="K53" s="56"/>
      <c r="L53" s="57" t="s">
        <v>39</v>
      </c>
      <c r="M53" s="22"/>
      <c r="N53" s="13"/>
      <c r="O53" s="13"/>
      <c r="P53" s="13"/>
      <c r="Q53" s="13"/>
      <c r="R53" s="13"/>
      <c r="S53" s="13"/>
      <c r="T53" s="13"/>
      <c r="U53" s="13"/>
    </row>
    <row r="54" spans="1:38" ht="29.25">
      <c r="A54" s="167"/>
      <c r="B54" s="168"/>
      <c r="C54" s="168"/>
      <c r="D54" s="168"/>
      <c r="E54" s="169"/>
      <c r="F54" s="42" t="s">
        <v>40</v>
      </c>
      <c r="G54" s="43"/>
      <c r="H54" s="43"/>
      <c r="I54" s="43"/>
      <c r="J54" s="43"/>
      <c r="K54" s="43"/>
      <c r="L54" s="53"/>
      <c r="M54" s="17"/>
      <c r="N54" s="4"/>
      <c r="O54" s="17"/>
      <c r="P54" s="4"/>
      <c r="Q54" s="13"/>
      <c r="R54" s="13"/>
      <c r="S54" s="13"/>
      <c r="T54" s="13"/>
      <c r="U54" s="13"/>
    </row>
    <row r="55" spans="1:38" ht="33">
      <c r="A55" s="58"/>
      <c r="B55" s="54"/>
      <c r="C55" s="54"/>
      <c r="D55" s="54"/>
      <c r="E55" s="54"/>
      <c r="F55" s="59"/>
      <c r="G55" s="59"/>
      <c r="H55" s="59"/>
      <c r="I55" s="59"/>
      <c r="J55" s="59"/>
      <c r="K55" s="59"/>
      <c r="L55" s="59"/>
      <c r="M55" s="18"/>
      <c r="N55" s="16"/>
      <c r="O55" s="16"/>
      <c r="P55" s="16"/>
      <c r="Q55" s="4"/>
      <c r="R55" s="4"/>
      <c r="S55" s="4"/>
      <c r="T55" s="4"/>
      <c r="U55" s="4"/>
    </row>
    <row r="56" spans="1:38" ht="33">
      <c r="A56" s="58"/>
      <c r="B56" s="54"/>
      <c r="C56" s="54"/>
      <c r="D56" s="54"/>
      <c r="E56" s="54"/>
      <c r="F56" s="60"/>
      <c r="G56" s="40"/>
      <c r="H56" s="40"/>
      <c r="I56" s="170"/>
      <c r="J56" s="170"/>
      <c r="K56" s="170"/>
      <c r="L56" s="170"/>
      <c r="M56" s="16"/>
      <c r="N56" s="16"/>
      <c r="O56" s="16"/>
      <c r="P56" s="16"/>
      <c r="Q56" s="16"/>
      <c r="R56" s="16"/>
      <c r="S56" s="16"/>
      <c r="T56" s="16"/>
      <c r="U56" s="16"/>
    </row>
    <row r="57" spans="1:38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6"/>
      <c r="N57" s="16"/>
      <c r="O57" s="16"/>
      <c r="P57" s="16"/>
      <c r="Q57" s="16"/>
      <c r="R57" s="16"/>
      <c r="S57" s="16"/>
      <c r="T57" s="16"/>
      <c r="U57" s="16"/>
    </row>
  </sheetData>
  <mergeCells count="79">
    <mergeCell ref="AK5:AL6"/>
    <mergeCell ref="AK7:AL7"/>
    <mergeCell ref="Y4:Z4"/>
    <mergeCell ref="AA4:AB4"/>
    <mergeCell ref="AC4:AD4"/>
    <mergeCell ref="AE4:AF4"/>
    <mergeCell ref="AG4:AL4"/>
    <mergeCell ref="AG5:AH6"/>
    <mergeCell ref="AI5:AJ6"/>
    <mergeCell ref="AG7:AH7"/>
    <mergeCell ref="AI7:AJ7"/>
    <mergeCell ref="AE5:AF7"/>
    <mergeCell ref="Y5:Z7"/>
    <mergeCell ref="AA5:AB7"/>
    <mergeCell ref="AC5:AD7"/>
    <mergeCell ref="A53:A54"/>
    <mergeCell ref="B53:E54"/>
    <mergeCell ref="I56:L56"/>
    <mergeCell ref="B23:D23"/>
    <mergeCell ref="E23:P23"/>
    <mergeCell ref="A33:A37"/>
    <mergeCell ref="B33:B37"/>
    <mergeCell ref="K33:L33"/>
    <mergeCell ref="A51:A52"/>
    <mergeCell ref="B51:E52"/>
    <mergeCell ref="K37:L37"/>
    <mergeCell ref="B50:E50"/>
    <mergeCell ref="F50:L50"/>
    <mergeCell ref="G37:H37"/>
    <mergeCell ref="I37:J37"/>
    <mergeCell ref="C34:D36"/>
    <mergeCell ref="S2:T2"/>
    <mergeCell ref="O1:T1"/>
    <mergeCell ref="S31:T31"/>
    <mergeCell ref="I5:J7"/>
    <mergeCell ref="K5:L6"/>
    <mergeCell ref="O5:P6"/>
    <mergeCell ref="M5:N6"/>
    <mergeCell ref="K7:L7"/>
    <mergeCell ref="M7:N7"/>
    <mergeCell ref="O7:P7"/>
    <mergeCell ref="I8:J8"/>
    <mergeCell ref="K8:L8"/>
    <mergeCell ref="M20:N20"/>
    <mergeCell ref="O20:P20"/>
    <mergeCell ref="O29:S29"/>
    <mergeCell ref="A2:C2"/>
    <mergeCell ref="O3:P3"/>
    <mergeCell ref="A4:A8"/>
    <mergeCell ref="B4:B8"/>
    <mergeCell ref="C4:D4"/>
    <mergeCell ref="E4:F4"/>
    <mergeCell ref="G4:H4"/>
    <mergeCell ref="I4:J4"/>
    <mergeCell ref="K4:P4"/>
    <mergeCell ref="C5:D7"/>
    <mergeCell ref="E5:F7"/>
    <mergeCell ref="G5:H7"/>
    <mergeCell ref="M8:N8"/>
    <mergeCell ref="E8:F8"/>
    <mergeCell ref="O8:P8"/>
    <mergeCell ref="G8:H8"/>
    <mergeCell ref="A24:A25"/>
    <mergeCell ref="B24:D25"/>
    <mergeCell ref="K20:L20"/>
    <mergeCell ref="A31:C31"/>
    <mergeCell ref="M34:N36"/>
    <mergeCell ref="E34:F36"/>
    <mergeCell ref="G34:H36"/>
    <mergeCell ref="C33:F33"/>
    <mergeCell ref="G33:H33"/>
    <mergeCell ref="I33:J33"/>
    <mergeCell ref="I34:J36"/>
    <mergeCell ref="K34:L36"/>
    <mergeCell ref="M37:N37"/>
    <mergeCell ref="O33:P33"/>
    <mergeCell ref="O34:P36"/>
    <mergeCell ref="O37:P37"/>
    <mergeCell ref="M33:N3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2" orientation="landscape" r:id="rId1"/>
  <rowBreaks count="1" manualBreakCount="1">
    <brk id="2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美里</dc:creator>
  <cp:lastModifiedBy>Nashinoki Mika</cp:lastModifiedBy>
  <cp:lastPrinted>2026-06-05T05:48:05Z</cp:lastPrinted>
  <dcterms:created xsi:type="dcterms:W3CDTF">2025-11-13T08:55:02Z</dcterms:created>
  <dcterms:modified xsi:type="dcterms:W3CDTF">2026-06-16T01:09:40Z</dcterms:modified>
</cp:coreProperties>
</file>