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1\"/>
    </mc:Choice>
  </mc:AlternateContent>
  <bookViews>
    <workbookView xWindow="0" yWindow="0" windowWidth="28800" windowHeight="11490" tabRatio="655"/>
  </bookViews>
  <sheets>
    <sheet name="ロサンゼルスロングビーチ(東)" sheetId="2"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gg">#REF!</definedName>
    <definedName name="h">#REF!</definedName>
    <definedName name="kkk">#REF!</definedName>
    <definedName name="LP_NAME">#REF!</definedName>
    <definedName name="mm">#REF!</definedName>
    <definedName name="PORT_HOME">#REF!</definedName>
    <definedName name="_xlnm.Print_Area" localSheetId="0">'ロサンゼルスロングビーチ(東)'!$A$1:$U$53</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D14" i="2" l="1"/>
  <c r="C13" i="2"/>
  <c r="D13" i="2" s="1"/>
  <c r="S15" i="2"/>
  <c r="I15" i="2"/>
  <c r="R15" i="2" s="1"/>
  <c r="H15" i="2"/>
  <c r="I17" i="2"/>
  <c r="S17" i="2" s="1"/>
  <c r="H17" i="2"/>
  <c r="E17" i="2"/>
  <c r="F17" i="2" s="1"/>
  <c r="D17" i="2"/>
  <c r="I16" i="2"/>
  <c r="R16" i="2" s="1"/>
  <c r="H16" i="2"/>
  <c r="E16" i="2"/>
  <c r="F16" i="2" s="1"/>
  <c r="C16" i="2"/>
  <c r="D16" i="2" s="1"/>
  <c r="I12" i="2"/>
  <c r="S12" i="2" s="1"/>
  <c r="H12" i="2"/>
  <c r="E12" i="2"/>
  <c r="F12" i="2" s="1"/>
  <c r="C12" i="2"/>
  <c r="D12" i="2" s="1"/>
  <c r="S11" i="2"/>
  <c r="R11" i="2"/>
  <c r="Q11" i="2"/>
  <c r="P11" i="2"/>
  <c r="O11" i="2"/>
  <c r="N11" i="2"/>
  <c r="M11" i="2"/>
  <c r="L11" i="2"/>
  <c r="I11" i="2"/>
  <c r="K11" i="2" s="1"/>
  <c r="H11" i="2"/>
  <c r="E11" i="2"/>
  <c r="F11" i="2" s="1"/>
  <c r="D11" i="2"/>
  <c r="S10" i="2"/>
  <c r="R10" i="2"/>
  <c r="Q10" i="2"/>
  <c r="P10" i="2"/>
  <c r="O10" i="2"/>
  <c r="I10" i="2"/>
  <c r="N10" i="2" s="1"/>
  <c r="H10" i="2"/>
  <c r="E10" i="2"/>
  <c r="F10" i="2" s="1"/>
  <c r="D10" i="2"/>
  <c r="S16" i="2" l="1"/>
  <c r="J15" i="2"/>
  <c r="K15" i="2"/>
  <c r="L15" i="2"/>
  <c r="M15" i="2"/>
  <c r="N15" i="2"/>
  <c r="O15" i="2"/>
  <c r="P15" i="2"/>
  <c r="Q15" i="2"/>
  <c r="K17" i="2"/>
  <c r="L17" i="2"/>
  <c r="N17" i="2"/>
  <c r="O17" i="2"/>
  <c r="R17" i="2"/>
  <c r="J17" i="2"/>
  <c r="M17" i="2"/>
  <c r="P17" i="2"/>
  <c r="Q17" i="2"/>
  <c r="J16" i="2"/>
  <c r="K16" i="2"/>
  <c r="L16" i="2"/>
  <c r="M16" i="2"/>
  <c r="N16" i="2"/>
  <c r="O16" i="2"/>
  <c r="P16" i="2"/>
  <c r="Q16" i="2"/>
  <c r="J12" i="2"/>
  <c r="K12" i="2"/>
  <c r="L12" i="2"/>
  <c r="M12" i="2"/>
  <c r="N12" i="2"/>
  <c r="J10" i="2"/>
  <c r="O12" i="2"/>
  <c r="K10" i="2"/>
  <c r="R12" i="2"/>
  <c r="P12" i="2"/>
  <c r="L10" i="2"/>
  <c r="Q12" i="2"/>
  <c r="M10" i="2"/>
  <c r="J11" i="2"/>
  <c r="C15" i="2"/>
  <c r="D15" i="2" s="1"/>
  <c r="S13" i="2"/>
  <c r="R13" i="2"/>
  <c r="Q13" i="2"/>
  <c r="P13" i="2"/>
  <c r="O13" i="2"/>
  <c r="N13" i="2"/>
  <c r="M13" i="2"/>
  <c r="L13" i="2"/>
  <c r="K13" i="2"/>
  <c r="I13" i="2"/>
  <c r="J13" i="2" s="1"/>
  <c r="H13" i="2"/>
  <c r="E13" i="2"/>
  <c r="F13" i="2" s="1"/>
  <c r="E15" i="2" l="1"/>
  <c r="F15" i="2" s="1"/>
  <c r="I14" i="2" l="1"/>
  <c r="M14" i="2" s="1"/>
  <c r="H14" i="2"/>
  <c r="E14" i="2"/>
  <c r="F14" i="2" s="1"/>
  <c r="N14" i="2" l="1"/>
  <c r="O14" i="2"/>
  <c r="P14" i="2"/>
  <c r="Q14" i="2"/>
  <c r="R14" i="2"/>
  <c r="S14" i="2"/>
  <c r="J14" i="2"/>
  <c r="K14" i="2"/>
  <c r="L14" i="2"/>
  <c r="C68" i="2" l="1"/>
  <c r="C69" i="2"/>
  <c r="C70" i="2"/>
  <c r="C71" i="2"/>
  <c r="C72" i="2"/>
  <c r="C73" i="2"/>
  <c r="C74" i="2"/>
  <c r="C67" i="2"/>
  <c r="K129" i="2" l="1"/>
  <c r="N129" i="2" s="1"/>
  <c r="Q130" i="2"/>
  <c r="Q131" i="2"/>
  <c r="S131" i="2"/>
  <c r="R131" i="2"/>
  <c r="P131" i="2"/>
  <c r="O131" i="2"/>
  <c r="N131" i="2"/>
  <c r="M131" i="2"/>
  <c r="L131" i="2"/>
  <c r="I131" i="2"/>
  <c r="H131" i="2"/>
  <c r="E131" i="2"/>
  <c r="F131" i="2" s="1"/>
  <c r="N130" i="2"/>
  <c r="I130" i="2"/>
  <c r="H130" i="2"/>
  <c r="E130" i="2"/>
  <c r="I129" i="2"/>
  <c r="H129" i="2"/>
  <c r="E129" i="2"/>
  <c r="F129" i="2" s="1"/>
  <c r="S125" i="2"/>
  <c r="R125" i="2"/>
  <c r="Q125" i="2"/>
  <c r="P125" i="2"/>
  <c r="O125" i="2"/>
  <c r="N125" i="2"/>
  <c r="M125" i="2"/>
  <c r="L125" i="2"/>
  <c r="I125" i="2"/>
  <c r="H125" i="2"/>
  <c r="E125" i="2"/>
  <c r="F125" i="2" s="1"/>
  <c r="S124" i="2"/>
  <c r="R124" i="2"/>
  <c r="Q124" i="2"/>
  <c r="P124" i="2"/>
  <c r="O124" i="2"/>
  <c r="N124" i="2"/>
  <c r="M124" i="2"/>
  <c r="L124" i="2"/>
  <c r="I124" i="2"/>
  <c r="H124" i="2"/>
  <c r="E124" i="2"/>
  <c r="F124" i="2" s="1"/>
  <c r="K70" i="2"/>
  <c r="N71" i="2"/>
  <c r="K72" i="2"/>
  <c r="S72" i="2" s="1"/>
  <c r="S73" i="2"/>
  <c r="D71" i="2"/>
  <c r="S74" i="2"/>
  <c r="R74" i="2"/>
  <c r="Q74" i="2"/>
  <c r="P74" i="2"/>
  <c r="O74" i="2"/>
  <c r="N74" i="2"/>
  <c r="M74" i="2"/>
  <c r="L74" i="2"/>
  <c r="I74" i="2"/>
  <c r="H74" i="2"/>
  <c r="E74" i="2"/>
  <c r="F74" i="2" s="1"/>
  <c r="D74" i="2"/>
  <c r="N73" i="2"/>
  <c r="I73" i="2"/>
  <c r="H73" i="2"/>
  <c r="E73" i="2"/>
  <c r="F73" i="2" s="1"/>
  <c r="D73" i="2"/>
  <c r="I72" i="2"/>
  <c r="J72" i="2" s="1"/>
  <c r="H72" i="2"/>
  <c r="E72" i="2"/>
  <c r="F72" i="2" s="1"/>
  <c r="D72" i="2"/>
  <c r="I71" i="2"/>
  <c r="H71" i="2"/>
  <c r="E71" i="2"/>
  <c r="F71" i="2" s="1"/>
  <c r="C124" i="2" l="1"/>
  <c r="D124" i="2" s="1"/>
  <c r="C125" i="2"/>
  <c r="D125" i="2" s="1"/>
  <c r="C129" i="2"/>
  <c r="D129" i="2" s="1"/>
  <c r="D130" i="2"/>
  <c r="D131" i="2"/>
  <c r="L130" i="2"/>
  <c r="R130" i="2"/>
  <c r="M130" i="2"/>
  <c r="S130" i="2"/>
  <c r="O130" i="2"/>
  <c r="P130" i="2"/>
  <c r="O129" i="2"/>
  <c r="P129" i="2"/>
  <c r="Q129" i="2"/>
  <c r="F130" i="2"/>
  <c r="L129" i="2"/>
  <c r="R129" i="2"/>
  <c r="M129" i="2"/>
  <c r="S129" i="2"/>
  <c r="O72" i="2"/>
  <c r="N72" i="2"/>
  <c r="O73" i="2"/>
  <c r="P72" i="2"/>
  <c r="P73" i="2"/>
  <c r="Q72" i="2"/>
  <c r="Q73" i="2"/>
  <c r="L72" i="2"/>
  <c r="R72" i="2"/>
  <c r="L73" i="2"/>
  <c r="R73" i="2"/>
  <c r="M72" i="2"/>
  <c r="M73" i="2"/>
  <c r="O71" i="2"/>
  <c r="P71" i="2"/>
  <c r="Q71" i="2"/>
  <c r="L71" i="2"/>
  <c r="R71" i="2"/>
  <c r="M71" i="2"/>
  <c r="S71" i="2"/>
  <c r="R67" i="2" l="1"/>
  <c r="I67" i="2"/>
  <c r="H67" i="2"/>
  <c r="E67" i="2"/>
  <c r="F67" i="2" s="1"/>
  <c r="D67" i="2"/>
  <c r="O67" i="2" l="1"/>
  <c r="Q67" i="2"/>
  <c r="M67" i="2"/>
  <c r="S67" i="2"/>
  <c r="N67" i="2"/>
  <c r="P67" i="2"/>
  <c r="L67" i="2"/>
  <c r="K68" i="2" l="1"/>
  <c r="I68" i="2"/>
  <c r="I69" i="2"/>
  <c r="I70" i="2"/>
  <c r="J70" i="2" s="1"/>
  <c r="S127" i="2" l="1"/>
  <c r="R127" i="2"/>
  <c r="Q127" i="2"/>
  <c r="P127" i="2"/>
  <c r="O127" i="2"/>
  <c r="N127" i="2"/>
  <c r="M127" i="2"/>
  <c r="L127" i="2"/>
  <c r="I127" i="2"/>
  <c r="H127" i="2"/>
  <c r="E127" i="2"/>
  <c r="S126" i="2"/>
  <c r="R126" i="2"/>
  <c r="Q126" i="2"/>
  <c r="P126" i="2"/>
  <c r="O126" i="2"/>
  <c r="N126" i="2"/>
  <c r="M126" i="2"/>
  <c r="L126" i="2"/>
  <c r="I126" i="2"/>
  <c r="H126" i="2"/>
  <c r="E126" i="2"/>
  <c r="S69" i="2"/>
  <c r="R69" i="2"/>
  <c r="Q69" i="2"/>
  <c r="P69" i="2"/>
  <c r="O69" i="2"/>
  <c r="N69" i="2"/>
  <c r="M69" i="2"/>
  <c r="L69" i="2"/>
  <c r="H69" i="2"/>
  <c r="E69" i="2"/>
  <c r="D69" i="2" s="1"/>
  <c r="S68" i="2"/>
  <c r="R68" i="2"/>
  <c r="Q68" i="2"/>
  <c r="P68" i="2"/>
  <c r="O68" i="2"/>
  <c r="N68" i="2"/>
  <c r="M68" i="2"/>
  <c r="L68" i="2"/>
  <c r="H68" i="2"/>
  <c r="E68" i="2"/>
  <c r="F127" i="2" l="1"/>
  <c r="C127" i="2"/>
  <c r="D127" i="2" s="1"/>
  <c r="F126" i="2"/>
  <c r="C126" i="2"/>
  <c r="D126" i="2" s="1"/>
  <c r="F68" i="2"/>
  <c r="D68" i="2"/>
  <c r="F69" i="2"/>
  <c r="I128" i="2" l="1"/>
  <c r="S128" i="2" l="1"/>
  <c r="R128" i="2"/>
  <c r="Q128" i="2"/>
  <c r="P128" i="2"/>
  <c r="O128" i="2"/>
  <c r="N128" i="2"/>
  <c r="M128" i="2"/>
  <c r="L128" i="2"/>
  <c r="H128" i="2"/>
  <c r="E128" i="2"/>
  <c r="H70" i="2"/>
  <c r="E70" i="2"/>
  <c r="F70" i="2" s="1"/>
  <c r="C128" i="2" l="1"/>
  <c r="D128" i="2" s="1"/>
  <c r="F128" i="2"/>
  <c r="P70" i="2"/>
  <c r="N70" i="2"/>
  <c r="L70" i="2"/>
  <c r="S70" i="2"/>
  <c r="Q70" i="2"/>
  <c r="M70" i="2"/>
  <c r="R70" i="2"/>
  <c r="O70" i="2"/>
  <c r="D70" i="2"/>
</calcChain>
</file>

<file path=xl/sharedStrings.xml><?xml version="1.0" encoding="utf-8"?>
<sst xmlns="http://schemas.openxmlformats.org/spreadsheetml/2006/main" count="195" uniqueCount="138">
  <si>
    <t>VOY</t>
  </si>
  <si>
    <t>ETA</t>
  </si>
  <si>
    <t>貨物搬入先</t>
    <rPh sb="0" eb="2">
      <t>カモツ</t>
    </rPh>
    <rPh sb="2" eb="4">
      <t>ハンニュウ</t>
    </rPh>
    <rPh sb="4" eb="5">
      <t>サキ</t>
    </rPh>
    <phoneticPr fontId="3"/>
  </si>
  <si>
    <t>From Tokyo</t>
    <phoneticPr fontId="2"/>
  </si>
  <si>
    <t xml:space="preserve">UPDATED :  </t>
    <phoneticPr fontId="9"/>
  </si>
  <si>
    <t>VESSEL</t>
    <phoneticPr fontId="2"/>
  </si>
  <si>
    <t>CFS CUT</t>
    <phoneticPr fontId="2"/>
  </si>
  <si>
    <t>ETA</t>
    <phoneticPr fontId="2"/>
  </si>
  <si>
    <t>ETD</t>
    <phoneticPr fontId="2"/>
  </si>
  <si>
    <t>SFO</t>
    <phoneticPr fontId="2"/>
  </si>
  <si>
    <t>AUS
LRD</t>
    <phoneticPr fontId="3"/>
  </si>
  <si>
    <t>DFW
HOU</t>
    <phoneticPr fontId="3"/>
  </si>
  <si>
    <t>0 DAYS</t>
    <phoneticPr fontId="2"/>
  </si>
  <si>
    <t>18 DAYS</t>
    <phoneticPr fontId="2"/>
  </si>
  <si>
    <t>23 DAYS</t>
    <phoneticPr fontId="3"/>
  </si>
  <si>
    <t>24 DAYS</t>
    <phoneticPr fontId="3"/>
  </si>
  <si>
    <t>26 DAYS</t>
    <phoneticPr fontId="3"/>
  </si>
  <si>
    <t>27 DAYS</t>
    <phoneticPr fontId="3"/>
  </si>
  <si>
    <t>28 DAYS</t>
    <phoneticPr fontId="3"/>
  </si>
  <si>
    <t>29 DAYS</t>
    <phoneticPr fontId="3"/>
  </si>
  <si>
    <t>31 DAYS</t>
    <phoneticPr fontId="3"/>
  </si>
  <si>
    <t>34 DAYS</t>
    <phoneticPr fontId="3"/>
  </si>
  <si>
    <r>
      <t xml:space="preserve"> 住所</t>
    </r>
    <r>
      <rPr>
        <sz val="28"/>
        <color theme="1"/>
        <rFont val="Meiryo UI"/>
        <family val="3"/>
        <charset val="128"/>
      </rPr>
      <t xml:space="preserve"> </t>
    </r>
    <r>
      <rPr>
        <sz val="28"/>
        <rFont val="Meiryo UI"/>
        <family val="3"/>
        <charset val="128"/>
      </rPr>
      <t>/</t>
    </r>
    <r>
      <rPr>
        <sz val="28"/>
        <color theme="1"/>
        <rFont val="Meiryo UI"/>
        <family val="3"/>
        <charset val="128"/>
      </rPr>
      <t xml:space="preserve"> </t>
    </r>
    <r>
      <rPr>
        <sz val="28"/>
        <rFont val="Meiryo UI"/>
        <family val="3"/>
        <charset val="128"/>
      </rPr>
      <t>保税名称</t>
    </r>
    <phoneticPr fontId="3"/>
  </si>
  <si>
    <t>東京 CFS</t>
    <phoneticPr fontId="3"/>
  </si>
  <si>
    <t>TEL: 03-3790-1241 FAX: 03-3790-0803</t>
    <phoneticPr fontId="2"/>
  </si>
  <si>
    <t>会社名</t>
    <phoneticPr fontId="2"/>
  </si>
  <si>
    <t>東京都品川区八潮2-8-1　UTOC TFC H/W</t>
    <rPh sb="0" eb="8">
      <t>１４０－０００３</t>
    </rPh>
    <phoneticPr fontId="9"/>
  </si>
  <si>
    <t>PDX
SEA</t>
    <phoneticPr fontId="3"/>
  </si>
  <si>
    <t>NACCS:1FWC7</t>
    <phoneticPr fontId="2"/>
  </si>
  <si>
    <t>MKC
MEM</t>
    <phoneticPr fontId="3"/>
  </si>
  <si>
    <t>ATL</t>
    <phoneticPr fontId="3"/>
  </si>
  <si>
    <t>SDF</t>
    <phoneticPr fontId="3"/>
  </si>
  <si>
    <t>OFK</t>
    <phoneticPr fontId="3"/>
  </si>
  <si>
    <t>SLC, DEN
ELP, PHX</t>
    <phoneticPr fontId="3"/>
  </si>
  <si>
    <t>TYO</t>
    <phoneticPr fontId="2"/>
  </si>
  <si>
    <t>LAX</t>
    <phoneticPr fontId="3"/>
  </si>
  <si>
    <t>㈱宇徳 東京フレートセンター</t>
    <phoneticPr fontId="9"/>
  </si>
  <si>
    <t>10 DAYS</t>
    <phoneticPr fontId="3"/>
  </si>
  <si>
    <t>※CFS倉庫受付時間　9:00~15:00</t>
    <phoneticPr fontId="2"/>
  </si>
  <si>
    <t xml:space="preserve">UPDATED :  </t>
    <phoneticPr fontId="9"/>
  </si>
  <si>
    <t>From Tokyo / Yokohama</t>
    <phoneticPr fontId="2"/>
  </si>
  <si>
    <t>CFS CUT</t>
    <phoneticPr fontId="2"/>
  </si>
  <si>
    <t>ETD</t>
    <phoneticPr fontId="2"/>
  </si>
  <si>
    <t>ETA</t>
    <phoneticPr fontId="2"/>
  </si>
  <si>
    <t>ETD</t>
    <phoneticPr fontId="2"/>
  </si>
  <si>
    <t>TYO/YOK</t>
    <phoneticPr fontId="2"/>
  </si>
  <si>
    <t>BUSAN
(T/S)</t>
    <phoneticPr fontId="3"/>
  </si>
  <si>
    <t>LGB</t>
    <phoneticPr fontId="2"/>
  </si>
  <si>
    <t>CHI</t>
    <phoneticPr fontId="2"/>
  </si>
  <si>
    <t>DFW</t>
    <phoneticPr fontId="2"/>
  </si>
  <si>
    <t>MKC</t>
    <phoneticPr fontId="2"/>
  </si>
  <si>
    <t>DTT</t>
    <phoneticPr fontId="2"/>
  </si>
  <si>
    <t>SFO
by truck</t>
    <phoneticPr fontId="2"/>
  </si>
  <si>
    <t>BNA</t>
    <phoneticPr fontId="2"/>
  </si>
  <si>
    <t>LUI</t>
    <phoneticPr fontId="2"/>
  </si>
  <si>
    <t>SEA</t>
    <phoneticPr fontId="2"/>
  </si>
  <si>
    <t>0 DAYS</t>
    <phoneticPr fontId="2"/>
  </si>
  <si>
    <t>4 DAYS</t>
    <phoneticPr fontId="2"/>
  </si>
  <si>
    <t>12 DAYS</t>
    <phoneticPr fontId="2"/>
  </si>
  <si>
    <t>24 DAYS</t>
    <phoneticPr fontId="2"/>
  </si>
  <si>
    <t>41 DAYS</t>
    <phoneticPr fontId="2"/>
  </si>
  <si>
    <t>40 DAYS</t>
    <phoneticPr fontId="2"/>
  </si>
  <si>
    <t>35 DAYS</t>
    <phoneticPr fontId="2"/>
  </si>
  <si>
    <t>42 DAYS</t>
    <phoneticPr fontId="2"/>
  </si>
  <si>
    <t>45 DAYS</t>
    <phoneticPr fontId="2"/>
  </si>
  <si>
    <t>39 DAYS</t>
    <phoneticPr fontId="2"/>
  </si>
  <si>
    <t>CFS CUT日が前倒しになる可能がございます</t>
    <phoneticPr fontId="2"/>
  </si>
  <si>
    <t>※CFS倉庫受付時間　9:00~15:00</t>
    <phoneticPr fontId="2"/>
  </si>
  <si>
    <t>会社名</t>
    <phoneticPr fontId="2"/>
  </si>
  <si>
    <r>
      <t xml:space="preserve"> 住所</t>
    </r>
    <r>
      <rPr>
        <sz val="36"/>
        <color theme="1"/>
        <rFont val="Meiryo UI"/>
        <family val="3"/>
        <charset val="128"/>
      </rPr>
      <t xml:space="preserve"> </t>
    </r>
    <r>
      <rPr>
        <sz val="36"/>
        <rFont val="Meiryo UI"/>
        <family val="3"/>
        <charset val="128"/>
      </rPr>
      <t>/</t>
    </r>
    <r>
      <rPr>
        <sz val="36"/>
        <color theme="1"/>
        <rFont val="Meiryo UI"/>
        <family val="3"/>
        <charset val="128"/>
      </rPr>
      <t xml:space="preserve"> </t>
    </r>
    <r>
      <rPr>
        <sz val="36"/>
        <rFont val="Meiryo UI"/>
        <family val="3"/>
        <charset val="128"/>
      </rPr>
      <t>保税名称</t>
    </r>
    <phoneticPr fontId="3"/>
  </si>
  <si>
    <t>東京 CFS</t>
    <phoneticPr fontId="3"/>
  </si>
  <si>
    <t>株式会社日新
東京ロジスティクスセンター</t>
    <rPh sb="0" eb="4">
      <t>カブシキガイシャ</t>
    </rPh>
    <rPh sb="4" eb="6">
      <t>ニッシン</t>
    </rPh>
    <rPh sb="7" eb="9">
      <t>トウキョウ</t>
    </rPh>
    <phoneticPr fontId="9"/>
  </si>
  <si>
    <t>東京都江東区青海3-4-19　青海流通センター1号棟</t>
    <rPh sb="0" eb="2">
      <t>トウキョウ</t>
    </rPh>
    <rPh sb="2" eb="3">
      <t>ト</t>
    </rPh>
    <rPh sb="3" eb="6">
      <t>コウトウク</t>
    </rPh>
    <rPh sb="6" eb="8">
      <t>アオミ</t>
    </rPh>
    <rPh sb="15" eb="17">
      <t>アオミ</t>
    </rPh>
    <rPh sb="17" eb="19">
      <t>リュウツウ</t>
    </rPh>
    <rPh sb="24" eb="26">
      <t>ゴウトウ</t>
    </rPh>
    <phoneticPr fontId="9"/>
  </si>
  <si>
    <t>NACCS:　1AW72</t>
    <phoneticPr fontId="2"/>
  </si>
  <si>
    <t>TEL:03-3528-0581  / FAX:03-3528-0588</t>
    <phoneticPr fontId="2"/>
  </si>
  <si>
    <t>横浜 CFS</t>
    <rPh sb="0" eb="2">
      <t>ヨコハマ</t>
    </rPh>
    <phoneticPr fontId="3"/>
  </si>
  <si>
    <t>株式会社日新
かもめ町NO.1 H/W</t>
    <rPh sb="0" eb="4">
      <t>カブシキガイシャ</t>
    </rPh>
    <rPh sb="4" eb="6">
      <t>ニッシン</t>
    </rPh>
    <rPh sb="10" eb="11">
      <t>チョウ</t>
    </rPh>
    <phoneticPr fontId="2"/>
  </si>
  <si>
    <t>横浜市中区かもめ町9</t>
    <rPh sb="0" eb="3">
      <t>ヨコハマシ</t>
    </rPh>
    <rPh sb="3" eb="5">
      <t>ナカク</t>
    </rPh>
    <rPh sb="8" eb="9">
      <t>チョウ</t>
    </rPh>
    <phoneticPr fontId="2"/>
  </si>
  <si>
    <t>NACCS:　2EW26</t>
    <phoneticPr fontId="2"/>
  </si>
  <si>
    <t>TEL:045-623-7255  / FAX:045-623-7255</t>
    <phoneticPr fontId="2"/>
  </si>
  <si>
    <r>
      <t xml:space="preserve">　　　　　　　　LONG BEACH (PUSAN T/S)  </t>
    </r>
    <r>
      <rPr>
        <b/>
        <sz val="85"/>
        <color theme="0"/>
        <rFont val="Meiryo UI"/>
        <family val="3"/>
        <charset val="128"/>
      </rPr>
      <t>- 名古屋</t>
    </r>
    <rPh sb="34" eb="37">
      <t>ナゴヤ</t>
    </rPh>
    <phoneticPr fontId="3"/>
  </si>
  <si>
    <t>From Nagoya</t>
    <phoneticPr fontId="2"/>
  </si>
  <si>
    <t>VESSEL</t>
    <phoneticPr fontId="2"/>
  </si>
  <si>
    <t>ETA</t>
    <phoneticPr fontId="2"/>
  </si>
  <si>
    <t>ETD</t>
    <phoneticPr fontId="2"/>
  </si>
  <si>
    <t>ETA</t>
    <phoneticPr fontId="2"/>
  </si>
  <si>
    <t>ETD</t>
    <phoneticPr fontId="2"/>
  </si>
  <si>
    <t>NGO</t>
    <phoneticPr fontId="2"/>
  </si>
  <si>
    <t>BUSAN
(T/S)</t>
    <phoneticPr fontId="3"/>
  </si>
  <si>
    <t>DFW</t>
    <phoneticPr fontId="2"/>
  </si>
  <si>
    <t>MKC</t>
    <phoneticPr fontId="2"/>
  </si>
  <si>
    <t>SFO
by truck</t>
    <phoneticPr fontId="2"/>
  </si>
  <si>
    <t>BNA</t>
    <phoneticPr fontId="2"/>
  </si>
  <si>
    <t>SEA</t>
    <phoneticPr fontId="2"/>
  </si>
  <si>
    <t>0 DAYS</t>
    <phoneticPr fontId="2"/>
  </si>
  <si>
    <t>3 DAYS</t>
    <phoneticPr fontId="2"/>
  </si>
  <si>
    <t>11 DAYS</t>
    <phoneticPr fontId="2"/>
  </si>
  <si>
    <t>23 DAYS</t>
    <phoneticPr fontId="2"/>
  </si>
  <si>
    <t>40 DAYS</t>
    <phoneticPr fontId="2"/>
  </si>
  <si>
    <t>39 DAYS</t>
    <phoneticPr fontId="2"/>
  </si>
  <si>
    <t>34 DAYS</t>
    <phoneticPr fontId="2"/>
  </si>
  <si>
    <t>41 DAYS</t>
    <phoneticPr fontId="2"/>
  </si>
  <si>
    <t>44 DAYS</t>
    <phoneticPr fontId="2"/>
  </si>
  <si>
    <t>38 DAYS</t>
    <phoneticPr fontId="2"/>
  </si>
  <si>
    <t>濃飛倉庫運輸株式会社</t>
    <rPh sb="0" eb="1">
      <t>コ</t>
    </rPh>
    <rPh sb="1" eb="2">
      <t>ト</t>
    </rPh>
    <rPh sb="2" eb="4">
      <t>ソウコ</t>
    </rPh>
    <rPh sb="4" eb="10">
      <t>ウンユカブシキガイシャ</t>
    </rPh>
    <phoneticPr fontId="2"/>
  </si>
  <si>
    <t>愛知県弥富市楠2-65-28</t>
    <rPh sb="0" eb="3">
      <t>アイチケン</t>
    </rPh>
    <rPh sb="3" eb="6">
      <t>ヤトミシ</t>
    </rPh>
    <rPh sb="6" eb="7">
      <t>クスノキ</t>
    </rPh>
    <phoneticPr fontId="2"/>
  </si>
  <si>
    <t>NACCS:　5EWF6</t>
    <phoneticPr fontId="2"/>
  </si>
  <si>
    <t xml:space="preserve">TEL:0567-66-3101  </t>
    <phoneticPr fontId="2"/>
  </si>
  <si>
    <r>
      <t xml:space="preserve">　　　　　　　　LOS ANGELES SCHEDULE </t>
    </r>
    <r>
      <rPr>
        <b/>
        <sz val="85"/>
        <color theme="0"/>
        <rFont val="Meiryo UI"/>
        <family val="3"/>
        <charset val="128"/>
      </rPr>
      <t>- 東京</t>
    </r>
    <rPh sb="31" eb="33">
      <t>トウキョウ</t>
    </rPh>
    <phoneticPr fontId="3"/>
  </si>
  <si>
    <r>
      <t xml:space="preserve">　　　　　LONG BEACH (PUSAN T/S)  </t>
    </r>
    <r>
      <rPr>
        <b/>
        <sz val="85"/>
        <color theme="0"/>
        <rFont val="Meiryo UI"/>
        <family val="3"/>
        <charset val="128"/>
      </rPr>
      <t>- 東京・横浜</t>
    </r>
    <rPh sb="31" eb="33">
      <t>トウキョウ</t>
    </rPh>
    <rPh sb="34" eb="36">
      <t>ヨコハマ</t>
    </rPh>
    <phoneticPr fontId="3"/>
  </si>
  <si>
    <r>
      <t xml:space="preserve">名古屋 CFS
</t>
    </r>
    <r>
      <rPr>
        <b/>
        <sz val="36"/>
        <color rgb="FFFF0000"/>
        <rFont val="Meiryo UI"/>
        <family val="3"/>
        <charset val="128"/>
      </rPr>
      <t>※外貨搬入</t>
    </r>
    <rPh sb="0" eb="3">
      <t>ナゴヤ</t>
    </rPh>
    <rPh sb="9" eb="11">
      <t>ガイカ</t>
    </rPh>
    <rPh sb="11" eb="13">
      <t>ハンニュウ</t>
    </rPh>
    <phoneticPr fontId="3"/>
  </si>
  <si>
    <t>M</t>
    <phoneticPr fontId="2"/>
  </si>
  <si>
    <t>東京海運輸出営業所
TEL：03-6731-7721/FAX：03-6731-7351</t>
    <rPh sb="0" eb="2">
      <t>トウキョウ</t>
    </rPh>
    <rPh sb="2" eb="4">
      <t>カイウン</t>
    </rPh>
    <rPh sb="4" eb="6">
      <t>ユシュツ</t>
    </rPh>
    <rPh sb="6" eb="9">
      <t>エイギョウショ</t>
    </rPh>
    <rPh sb="9" eb="11">
      <t>ナカフクダ</t>
    </rPh>
    <phoneticPr fontId="2"/>
  </si>
  <si>
    <t>担当：吉田様</t>
    <rPh sb="3" eb="5">
      <t>ヨシダ</t>
    </rPh>
    <rPh sb="5" eb="6">
      <t>サマ</t>
    </rPh>
    <phoneticPr fontId="2"/>
  </si>
  <si>
    <t>TBA</t>
    <phoneticPr fontId="2"/>
  </si>
  <si>
    <t>0159N</t>
    <phoneticPr fontId="2"/>
  </si>
  <si>
    <t>DONGJIN VENUS</t>
    <phoneticPr fontId="2"/>
  </si>
  <si>
    <t>0158N</t>
    <phoneticPr fontId="2"/>
  </si>
  <si>
    <t>160N</t>
  </si>
  <si>
    <t>161N</t>
  </si>
  <si>
    <t>162N</t>
  </si>
  <si>
    <t>東京海運輸出営業所　
TEL：03-6731-7721/FAX：03-6731-7351</t>
    <rPh sb="0" eb="2">
      <t>トウキョウ</t>
    </rPh>
    <rPh sb="2" eb="4">
      <t>カイウン</t>
    </rPh>
    <rPh sb="4" eb="6">
      <t>ユシュツ</t>
    </rPh>
    <rPh sb="6" eb="9">
      <t>エイギョウショ</t>
    </rPh>
    <rPh sb="10" eb="12">
      <t>ナカフクダ</t>
    </rPh>
    <phoneticPr fontId="2"/>
  </si>
  <si>
    <t>084E</t>
    <phoneticPr fontId="2"/>
  </si>
  <si>
    <t>079E</t>
    <phoneticPr fontId="2"/>
  </si>
  <si>
    <t>★ONE OCEANUS</t>
    <phoneticPr fontId="2"/>
  </si>
  <si>
    <t>★NYK VEGA</t>
    <phoneticPr fontId="2"/>
  </si>
  <si>
    <t>ONE HELSINKI</t>
    <phoneticPr fontId="2"/>
  </si>
  <si>
    <t>063E</t>
    <phoneticPr fontId="2"/>
  </si>
  <si>
    <t>ONE HONG KONG</t>
    <phoneticPr fontId="2"/>
  </si>
  <si>
    <t>NYK VENUS</t>
    <phoneticPr fontId="2"/>
  </si>
  <si>
    <t>ONE HOUSTON</t>
    <phoneticPr fontId="2"/>
  </si>
  <si>
    <t>086E</t>
    <phoneticPr fontId="2"/>
  </si>
  <si>
    <t>102E</t>
    <phoneticPr fontId="2"/>
  </si>
  <si>
    <t>081E</t>
    <phoneticPr fontId="2"/>
  </si>
  <si>
    <t>061E</t>
    <phoneticPr fontId="2"/>
  </si>
  <si>
    <t>095E</t>
    <phoneticPr fontId="2"/>
  </si>
  <si>
    <t>★ONE HARBOUR</t>
    <phoneticPr fontId="2"/>
  </si>
  <si>
    <t>★ONE HENRY HUDSON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</si>
</sst>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76" formatCode="yyyy/m/d;@"/>
    <numFmt numFmtId="177" formatCode="m/d;@"/>
    <numFmt numFmtId="178" formatCode="\ d\Ayys"/>
  </numFmts>
  <fonts count="4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Meiryo UI"/>
      <family val="3"/>
      <charset val="128"/>
    </font>
    <font>
      <sz val="12"/>
      <name val="Meiryo UI"/>
      <family val="3"/>
      <charset val="128"/>
    </font>
    <font>
      <b/>
      <sz val="18"/>
      <color theme="1"/>
      <name val="Meiryo UI"/>
      <family val="3"/>
      <charset val="128"/>
    </font>
    <font>
      <sz val="16"/>
      <name val="Meiryo UI"/>
      <family val="3"/>
      <charset val="128"/>
    </font>
    <font>
      <sz val="22"/>
      <name val="Meiryo UI"/>
      <family val="3"/>
      <charset val="128"/>
    </font>
    <font>
      <i/>
      <sz val="12"/>
      <name val="ＭＳ Ｐゴシック"/>
      <family val="3"/>
      <charset val="128"/>
    </font>
    <font>
      <sz val="28"/>
      <name val="Meiryo UI"/>
      <family val="3"/>
      <charset val="128"/>
    </font>
    <font>
      <sz val="28"/>
      <color theme="1"/>
      <name val="Meiryo UI"/>
      <family val="3"/>
      <charset val="128"/>
    </font>
    <font>
      <sz val="14"/>
      <name val="Meiryo UI"/>
      <family val="3"/>
      <charset val="128"/>
    </font>
    <font>
      <sz val="26"/>
      <name val="Meiryo UI"/>
      <family val="3"/>
      <charset val="128"/>
    </font>
    <font>
      <sz val="26"/>
      <color theme="1"/>
      <name val="Meiryo UI"/>
      <family val="3"/>
      <charset val="128"/>
    </font>
    <font>
      <b/>
      <sz val="16"/>
      <name val="Meiryo UI"/>
      <family val="3"/>
      <charset val="128"/>
    </font>
    <font>
      <b/>
      <sz val="36"/>
      <color indexed="9"/>
      <name val="Meiryo UI"/>
      <family val="3"/>
      <charset val="128"/>
    </font>
    <font>
      <sz val="11"/>
      <color rgb="FF0070C0"/>
      <name val="Meiryo UI"/>
      <family val="3"/>
      <charset val="128"/>
    </font>
    <font>
      <b/>
      <sz val="18"/>
      <color indexed="9"/>
      <name val="Meiryo UI"/>
      <family val="3"/>
      <charset val="128"/>
    </font>
    <font>
      <b/>
      <sz val="11"/>
      <name val="Meiryo UI"/>
      <family val="3"/>
      <charset val="128"/>
    </font>
    <font>
      <sz val="10.5"/>
      <name val="Meiryo UI"/>
      <family val="3"/>
      <charset val="128"/>
    </font>
    <font>
      <b/>
      <sz val="11"/>
      <color indexed="10"/>
      <name val="Meiryo UI"/>
      <family val="3"/>
      <charset val="128"/>
    </font>
    <font>
      <sz val="10"/>
      <name val="Meiryo UI"/>
      <family val="3"/>
      <charset val="128"/>
    </font>
    <font>
      <sz val="11"/>
      <color rgb="FF000000"/>
      <name val="Meiryo UI"/>
      <family val="3"/>
      <charset val="128"/>
    </font>
    <font>
      <sz val="18"/>
      <color theme="3" tint="0.39997558519241921"/>
      <name val="Meiryo UI"/>
      <family val="3"/>
      <charset val="128"/>
    </font>
    <font>
      <sz val="24"/>
      <name val="Meiryo UI"/>
      <family val="3"/>
      <charset val="128"/>
    </font>
    <font>
      <b/>
      <sz val="85"/>
      <color indexed="9"/>
      <name val="Meiryo UI"/>
      <family val="3"/>
      <charset val="128"/>
    </font>
    <font>
      <b/>
      <sz val="85"/>
      <color theme="0"/>
      <name val="Meiryo UI"/>
      <family val="3"/>
      <charset val="128"/>
    </font>
    <font>
      <b/>
      <sz val="36"/>
      <color theme="1"/>
      <name val="Meiryo UI"/>
      <family val="3"/>
      <charset val="128"/>
    </font>
    <font>
      <sz val="30"/>
      <color theme="1"/>
      <name val="Meiryo UI"/>
      <family val="3"/>
      <charset val="128"/>
    </font>
    <font>
      <sz val="30"/>
      <name val="Meiryo UI"/>
      <family val="3"/>
      <charset val="128"/>
    </font>
    <font>
      <b/>
      <sz val="30"/>
      <name val="Meiryo UI"/>
      <family val="3"/>
      <charset val="128"/>
    </font>
    <font>
      <sz val="11"/>
      <color theme="1"/>
      <name val="ＭＳ Ｐゴシック"/>
      <family val="2"/>
      <charset val="128"/>
      <scheme val="minor"/>
    </font>
    <font>
      <sz val="10"/>
      <name val="Arial"/>
      <family val="2"/>
    </font>
    <font>
      <b/>
      <sz val="35"/>
      <color indexed="9"/>
      <name val="Meiryo UI"/>
      <family val="3"/>
      <charset val="128"/>
    </font>
    <font>
      <sz val="36"/>
      <color theme="1"/>
      <name val="Meiryo UI"/>
      <family val="3"/>
      <charset val="128"/>
    </font>
    <font>
      <b/>
      <sz val="36"/>
      <name val="Meiryo UI"/>
      <family val="3"/>
      <charset val="128"/>
    </font>
    <font>
      <sz val="36"/>
      <name val="Meiryo UI"/>
      <family val="3"/>
      <charset val="128"/>
    </font>
    <font>
      <b/>
      <sz val="36"/>
      <color rgb="FFFF0000"/>
      <name val="Meiryo UI"/>
      <family val="3"/>
      <charset val="128"/>
    </font>
    <font>
      <b/>
      <sz val="30"/>
      <color theme="1"/>
      <name val="Meiryo UI"/>
      <family val="3"/>
      <charset val="128"/>
    </font>
    <font>
      <b/>
      <u/>
      <sz val="36"/>
      <color rgb="FFFF0000"/>
      <name val="Meiryo UI"/>
      <family val="3"/>
      <charset val="128"/>
    </font>
    <font>
      <sz val="36"/>
      <color theme="1"/>
      <name val="ＭＳ Ｐゴシック"/>
      <family val="2"/>
      <charset val="128"/>
      <scheme val="minor"/>
    </font>
    <font>
      <strike/>
      <sz val="12"/>
      <name val="Meiryo UI"/>
      <family val="3"/>
      <charset val="128"/>
    </font>
    <font>
      <strike/>
      <sz val="11"/>
      <name val="Meiryo UI"/>
      <family val="3"/>
      <charset val="128"/>
    </font>
    <font>
      <b/>
      <sz val="26"/>
      <color rgb="FFFF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6" tint="-0.499984740745262"/>
        <bgColor indexed="64"/>
      </patternFill>
    </fill>
  </fills>
  <borders count="27">
    <border>
      <left/>
      <right/>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1">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xf numFmtId="0" fontId="33" fillId="0" borderId="0"/>
    <xf numFmtId="0" fontId="1" fillId="0" borderId="0">
      <alignment vertical="center"/>
    </xf>
    <xf numFmtId="0" fontId="32" fillId="0" borderId="0">
      <alignment vertical="center"/>
    </xf>
  </cellStyleXfs>
  <cellXfs count="168">
    <xf numFmtId="0" fontId="0" fillId="0" borderId="0" xfId="0">
      <alignment vertical="center"/>
    </xf>
    <xf numFmtId="0" fontId="4" fillId="0" borderId="0" xfId="1" applyFont="1" applyAlignment="1"/>
    <xf numFmtId="0" fontId="6" fillId="0" borderId="0" xfId="1" applyFont="1" applyFill="1" applyAlignment="1">
      <alignment vertical="center"/>
    </xf>
    <xf numFmtId="0" fontId="7" fillId="0" borderId="0" xfId="1" applyFont="1" applyAlignment="1"/>
    <xf numFmtId="0" fontId="8" fillId="0" borderId="0" xfId="1" applyFont="1" applyAlignment="1">
      <alignment horizontal="right" vertical="center"/>
    </xf>
    <xf numFmtId="176" fontId="8" fillId="0" borderId="0" xfId="1" applyNumberFormat="1" applyFont="1" applyFill="1" applyAlignment="1">
      <alignment horizontal="center" vertical="center"/>
    </xf>
    <xf numFmtId="0" fontId="5" fillId="0" borderId="0" xfId="1" applyFont="1" applyFill="1" applyAlignment="1">
      <alignment vertical="center"/>
    </xf>
    <xf numFmtId="0" fontId="4" fillId="0" borderId="0" xfId="1" applyFont="1" applyFill="1" applyAlignment="1">
      <alignment vertical="center"/>
    </xf>
    <xf numFmtId="0" fontId="4" fillId="0" borderId="0" xfId="2" applyFont="1" applyBorder="1" applyAlignment="1">
      <alignment horizontal="center" vertical="center"/>
    </xf>
    <xf numFmtId="0" fontId="4" fillId="0" borderId="0" xfId="1" applyFont="1" applyAlignment="1">
      <alignment vertical="center"/>
    </xf>
    <xf numFmtId="0" fontId="16" fillId="3" borderId="0" xfId="1" applyFont="1" applyFill="1" applyAlignment="1">
      <alignment vertical="center"/>
    </xf>
    <xf numFmtId="0" fontId="17" fillId="3" borderId="0" xfId="1" applyFont="1" applyFill="1" applyAlignment="1">
      <alignment vertical="center"/>
    </xf>
    <xf numFmtId="0" fontId="18" fillId="0" borderId="0" xfId="1" applyFont="1" applyFill="1" applyAlignment="1">
      <alignment vertical="center" wrapText="1"/>
    </xf>
    <xf numFmtId="0" fontId="16" fillId="0" borderId="0" xfId="1" applyFont="1" applyFill="1" applyAlignment="1">
      <alignment vertical="center"/>
    </xf>
    <xf numFmtId="0" fontId="18" fillId="0" borderId="0" xfId="1" applyFont="1" applyFill="1" applyAlignment="1">
      <alignment horizontal="right" vertical="center"/>
    </xf>
    <xf numFmtId="0" fontId="4" fillId="0" borderId="0" xfId="1" applyFont="1" applyFill="1" applyAlignment="1"/>
    <xf numFmtId="0" fontId="19" fillId="0" borderId="0" xfId="1" applyFont="1" applyBorder="1" applyAlignment="1">
      <alignment horizontal="center" vertical="center"/>
    </xf>
    <xf numFmtId="0" fontId="20" fillId="0" borderId="0" xfId="1" applyFont="1" applyBorder="1" applyAlignment="1">
      <alignment horizontal="center" vertical="center"/>
    </xf>
    <xf numFmtId="0" fontId="21" fillId="0" borderId="0" xfId="1" applyFont="1" applyBorder="1" applyAlignment="1"/>
    <xf numFmtId="176" fontId="4" fillId="0" borderId="0" xfId="1" applyNumberFormat="1" applyFont="1" applyFill="1" applyAlignment="1">
      <alignment horizontal="center" vertical="center"/>
    </xf>
    <xf numFmtId="0" fontId="15" fillId="0" borderId="0" xfId="1" applyFont="1" applyFill="1" applyBorder="1" applyAlignment="1">
      <alignment vertical="center"/>
    </xf>
    <xf numFmtId="0" fontId="5" fillId="0" borderId="0" xfId="2" applyFont="1" applyBorder="1" applyAlignment="1">
      <alignment horizontal="center" vertical="center"/>
    </xf>
    <xf numFmtId="0" fontId="4" fillId="0" borderId="0" xfId="2" applyFont="1" applyFill="1" applyBorder="1" applyAlignment="1">
      <alignment horizontal="center" vertical="center"/>
    </xf>
    <xf numFmtId="0" fontId="22" fillId="0" borderId="0" xfId="1" applyFont="1" applyFill="1" applyBorder="1" applyAlignment="1">
      <alignment horizontal="center" vertical="center"/>
    </xf>
    <xf numFmtId="177" fontId="5" fillId="0" borderId="0" xfId="1" applyNumberFormat="1" applyFont="1" applyFill="1" applyBorder="1" applyAlignment="1" applyProtection="1">
      <alignment horizontal="center" vertical="center" wrapText="1"/>
      <protection locked="0"/>
    </xf>
    <xf numFmtId="0" fontId="15" fillId="0" borderId="0" xfId="1" applyFont="1" applyAlignment="1">
      <alignment vertical="center"/>
    </xf>
    <xf numFmtId="0" fontId="7" fillId="0" borderId="0" xfId="1" applyFont="1" applyAlignment="1">
      <alignment vertical="center"/>
    </xf>
    <xf numFmtId="0" fontId="23" fillId="0" borderId="0" xfId="0" applyFont="1">
      <alignment vertical="center"/>
    </xf>
    <xf numFmtId="0" fontId="10" fillId="0" borderId="8" xfId="1" applyFont="1" applyFill="1" applyBorder="1" applyAlignment="1">
      <alignment horizontal="center" vertical="center"/>
    </xf>
    <xf numFmtId="0" fontId="13" fillId="0" borderId="7" xfId="1" applyFont="1" applyFill="1" applyBorder="1" applyAlignment="1">
      <alignment vertical="center"/>
    </xf>
    <xf numFmtId="0" fontId="24" fillId="0" borderId="0" xfId="1" applyFont="1" applyAlignment="1">
      <alignment vertical="center"/>
    </xf>
    <xf numFmtId="0" fontId="26" fillId="3" borderId="0" xfId="1" applyFont="1" applyFill="1" applyAlignment="1">
      <alignment vertical="center"/>
    </xf>
    <xf numFmtId="0" fontId="13" fillId="0" borderId="0" xfId="1" applyFont="1" applyFill="1" applyBorder="1" applyAlignment="1">
      <alignment vertical="center"/>
    </xf>
    <xf numFmtId="0" fontId="14" fillId="0" borderId="0" xfId="1" applyFont="1" applyFill="1" applyBorder="1" applyAlignment="1">
      <alignment vertical="center"/>
    </xf>
    <xf numFmtId="0" fontId="14" fillId="0" borderId="7" xfId="1" applyFont="1" applyFill="1" applyBorder="1" applyAlignment="1">
      <alignment vertical="center"/>
    </xf>
    <xf numFmtId="0" fontId="28" fillId="0" borderId="0" xfId="1" applyFont="1" applyFill="1" applyAlignment="1">
      <alignment vertical="center"/>
    </xf>
    <xf numFmtId="0" fontId="31" fillId="0" borderId="0" xfId="1" applyFont="1" applyFill="1" applyAlignment="1">
      <alignment horizontal="left" vertical="center"/>
    </xf>
    <xf numFmtId="0" fontId="25" fillId="0" borderId="0" xfId="1" applyFont="1" applyAlignment="1">
      <alignment horizontal="right" vertical="center"/>
    </xf>
    <xf numFmtId="176" fontId="25" fillId="0" borderId="0" xfId="1" applyNumberFormat="1" applyFont="1" applyFill="1" applyAlignment="1">
      <alignment horizontal="left" vertical="center"/>
    </xf>
    <xf numFmtId="177" fontId="30" fillId="0" borderId="17" xfId="1" applyNumberFormat="1" applyFont="1" applyFill="1" applyBorder="1" applyAlignment="1">
      <alignment horizontal="center" vertical="center"/>
    </xf>
    <xf numFmtId="0" fontId="35" fillId="0" borderId="0" xfId="0" applyFont="1" applyAlignment="1">
      <alignment vertical="center"/>
    </xf>
    <xf numFmtId="177" fontId="30" fillId="0" borderId="18" xfId="1" applyNumberFormat="1" applyFont="1" applyFill="1" applyBorder="1" applyAlignment="1">
      <alignment horizontal="center" vertical="center"/>
    </xf>
    <xf numFmtId="0" fontId="10" fillId="0" borderId="1" xfId="1" applyFont="1" applyFill="1" applyBorder="1" applyAlignment="1">
      <alignment horizontal="left" vertical="center"/>
    </xf>
    <xf numFmtId="0" fontId="11" fillId="0" borderId="2" xfId="1" applyFont="1" applyFill="1" applyBorder="1" applyAlignment="1">
      <alignment horizontal="right" vertical="center"/>
    </xf>
    <xf numFmtId="0" fontId="11" fillId="0" borderId="6" xfId="1" applyFont="1" applyFill="1" applyBorder="1" applyAlignment="1">
      <alignment horizontal="right" vertical="center"/>
    </xf>
    <xf numFmtId="0" fontId="10" fillId="0" borderId="5" xfId="1" applyFont="1" applyFill="1" applyBorder="1" applyAlignment="1">
      <alignment horizontal="left" vertical="center"/>
    </xf>
    <xf numFmtId="0" fontId="4" fillId="0" borderId="0" xfId="2" applyFont="1" applyBorder="1" applyAlignment="1">
      <alignment horizontal="center" vertical="center"/>
    </xf>
    <xf numFmtId="0" fontId="38" fillId="0" borderId="0" xfId="1" applyFont="1" applyFill="1" applyBorder="1" applyAlignment="1">
      <alignment horizontal="left" vertical="center" indent="1"/>
    </xf>
    <xf numFmtId="0" fontId="30" fillId="0" borderId="0" xfId="1" applyFont="1" applyFill="1" applyBorder="1" applyAlignment="1">
      <alignment horizontal="center" vertical="center"/>
    </xf>
    <xf numFmtId="177" fontId="29" fillId="0" borderId="0" xfId="1" applyNumberFormat="1" applyFont="1" applyFill="1" applyBorder="1" applyAlignment="1" applyProtection="1">
      <alignment horizontal="center" vertical="center"/>
      <protection locked="0"/>
    </xf>
    <xf numFmtId="177" fontId="30" fillId="0" borderId="0" xfId="1" applyNumberFormat="1" applyFont="1" applyFill="1" applyBorder="1" applyAlignment="1">
      <alignment horizontal="center" vertical="center"/>
    </xf>
    <xf numFmtId="177" fontId="10" fillId="0" borderId="0" xfId="1" applyNumberFormat="1" applyFont="1" applyFill="1" applyBorder="1" applyAlignment="1" applyProtection="1">
      <alignment horizontal="center" vertical="center"/>
      <protection locked="0"/>
    </xf>
    <xf numFmtId="0" fontId="40" fillId="0" borderId="0" xfId="1" applyFont="1" applyFill="1" applyBorder="1" applyAlignment="1">
      <alignment horizontal="left" vertical="center" indent="1"/>
    </xf>
    <xf numFmtId="0" fontId="4" fillId="0" borderId="0" xfId="2" applyFont="1" applyBorder="1" applyAlignment="1">
      <alignment horizontal="center" vertical="center"/>
    </xf>
    <xf numFmtId="0" fontId="28" fillId="0" borderId="0" xfId="0" applyFont="1" applyAlignment="1">
      <alignment vertical="center"/>
    </xf>
    <xf numFmtId="0" fontId="37" fillId="0" borderId="8" xfId="1" applyFont="1" applyFill="1" applyBorder="1" applyAlignment="1">
      <alignment horizontal="center" vertical="center"/>
    </xf>
    <xf numFmtId="0" fontId="41" fillId="0" borderId="0" xfId="0" applyFont="1">
      <alignment vertical="center"/>
    </xf>
    <xf numFmtId="0" fontId="10" fillId="0" borderId="13" xfId="1" applyFont="1" applyFill="1" applyBorder="1" applyAlignment="1">
      <alignment horizontal="left" vertical="center"/>
    </xf>
    <xf numFmtId="0" fontId="37" fillId="0" borderId="14" xfId="1" applyFont="1" applyFill="1" applyBorder="1" applyAlignment="1">
      <alignment vertical="center"/>
    </xf>
    <xf numFmtId="0" fontId="11" fillId="0" borderId="15" xfId="1" applyFont="1" applyFill="1" applyBorder="1" applyAlignment="1">
      <alignment horizontal="right" vertical="center"/>
    </xf>
    <xf numFmtId="0" fontId="11" fillId="0" borderId="5" xfId="0" applyFont="1" applyBorder="1">
      <alignment vertical="center"/>
    </xf>
    <xf numFmtId="0" fontId="37" fillId="0" borderId="7" xfId="1" applyFont="1" applyFill="1" applyBorder="1" applyAlignment="1">
      <alignment vertical="center"/>
    </xf>
    <xf numFmtId="0" fontId="35" fillId="0" borderId="6" xfId="1" applyFont="1" applyFill="1" applyBorder="1" applyAlignment="1">
      <alignment horizontal="right" vertical="center"/>
    </xf>
    <xf numFmtId="0" fontId="11" fillId="0" borderId="0" xfId="0" quotePrefix="1" applyFont="1" applyBorder="1">
      <alignment vertical="center"/>
    </xf>
    <xf numFmtId="0" fontId="11" fillId="0" borderId="5" xfId="0" quotePrefix="1" applyFont="1" applyBorder="1">
      <alignment vertical="center"/>
    </xf>
    <xf numFmtId="0" fontId="26" fillId="4" borderId="0" xfId="1" applyFont="1" applyFill="1" applyAlignment="1">
      <alignment vertical="center"/>
    </xf>
    <xf numFmtId="0" fontId="16" fillId="4" borderId="0" xfId="1" applyFont="1" applyFill="1" applyAlignment="1">
      <alignment vertical="center"/>
    </xf>
    <xf numFmtId="0" fontId="17" fillId="4" borderId="0" xfId="1" applyFont="1" applyFill="1" applyAlignment="1">
      <alignment vertical="center"/>
    </xf>
    <xf numFmtId="176" fontId="25" fillId="0" borderId="0" xfId="1" applyNumberFormat="1" applyFont="1" applyFill="1" applyAlignment="1">
      <alignment horizontal="right" vertical="center"/>
    </xf>
    <xf numFmtId="0" fontId="30" fillId="0" borderId="0" xfId="1" applyFont="1" applyFill="1" applyBorder="1" applyAlignment="1">
      <alignment horizontal="left" vertical="center" indent="1"/>
    </xf>
    <xf numFmtId="177" fontId="39" fillId="0" borderId="0" xfId="1" applyNumberFormat="1" applyFont="1" applyFill="1" applyBorder="1" applyAlignment="1" applyProtection="1">
      <alignment horizontal="center" vertical="center"/>
      <protection locked="0"/>
    </xf>
    <xf numFmtId="0" fontId="31" fillId="0" borderId="0" xfId="1" applyFont="1" applyFill="1" applyBorder="1" applyAlignment="1">
      <alignment horizontal="center" vertical="center"/>
    </xf>
    <xf numFmtId="177" fontId="11" fillId="0" borderId="0" xfId="0" applyNumberFormat="1" applyFont="1" applyBorder="1" applyAlignment="1">
      <alignment horizontal="center" vertical="center"/>
    </xf>
    <xf numFmtId="0" fontId="30" fillId="0" borderId="19" xfId="1" applyFont="1" applyFill="1" applyBorder="1" applyAlignment="1">
      <alignment horizontal="left" vertical="center" indent="1"/>
    </xf>
    <xf numFmtId="0" fontId="30" fillId="0" borderId="17" xfId="1" applyFont="1" applyFill="1" applyBorder="1" applyAlignment="1">
      <alignment horizontal="center" vertical="center"/>
    </xf>
    <xf numFmtId="177" fontId="11" fillId="0" borderId="17" xfId="0" applyNumberFormat="1" applyFont="1" applyBorder="1" applyAlignment="1">
      <alignment horizontal="center" vertical="center"/>
    </xf>
    <xf numFmtId="0" fontId="35" fillId="0" borderId="17" xfId="0" applyFont="1" applyBorder="1">
      <alignment vertical="center"/>
    </xf>
    <xf numFmtId="177" fontId="29" fillId="0" borderId="17" xfId="1" applyNumberFormat="1" applyFont="1" applyFill="1" applyBorder="1" applyAlignment="1" applyProtection="1">
      <alignment horizontal="center" vertical="center"/>
      <protection locked="0"/>
    </xf>
    <xf numFmtId="0" fontId="35" fillId="0" borderId="19" xfId="0" applyFont="1" applyBorder="1">
      <alignment vertical="center"/>
    </xf>
    <xf numFmtId="0" fontId="4" fillId="0" borderId="0" xfId="2" applyFont="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177" fontId="42" fillId="0" borderId="0" xfId="1" applyNumberFormat="1" applyFont="1" applyFill="1" applyBorder="1" applyAlignment="1" applyProtection="1">
      <alignment horizontal="center" vertical="center" wrapText="1"/>
      <protection locked="0"/>
    </xf>
    <xf numFmtId="0" fontId="42" fillId="0" borderId="0" xfId="1" applyFont="1" applyFill="1" applyAlignment="1">
      <alignment vertical="center"/>
    </xf>
    <xf numFmtId="0" fontId="42" fillId="0" borderId="0" xfId="2" applyFont="1" applyBorder="1" applyAlignment="1">
      <alignment horizontal="center" vertical="center"/>
    </xf>
    <xf numFmtId="0" fontId="43" fillId="0" borderId="0" xfId="2" applyFont="1" applyBorder="1" applyAlignment="1">
      <alignment horizontal="center" vertical="center"/>
    </xf>
    <xf numFmtId="0" fontId="4" fillId="0" borderId="0" xfId="2" applyFont="1" applyBorder="1" applyAlignment="1">
      <alignment horizontal="center" vertical="center"/>
    </xf>
    <xf numFmtId="0" fontId="30" fillId="2" borderId="3" xfId="1" applyNumberFormat="1" applyFont="1" applyFill="1" applyBorder="1" applyAlignment="1">
      <alignment vertical="center" wrapText="1"/>
    </xf>
    <xf numFmtId="0" fontId="30" fillId="2" borderId="3" xfId="1" applyNumberFormat="1" applyFont="1" applyFill="1" applyBorder="1" applyAlignment="1">
      <alignment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30" fillId="0" borderId="20" xfId="1" applyFont="1" applyFill="1" applyBorder="1" applyAlignment="1">
      <alignment horizontal="left" vertical="center" indent="1"/>
    </xf>
    <xf numFmtId="0" fontId="30" fillId="0" borderId="21" xfId="1" applyFont="1" applyFill="1" applyBorder="1" applyAlignment="1">
      <alignment horizontal="center" vertical="center"/>
    </xf>
    <xf numFmtId="177" fontId="29" fillId="0" borderId="21" xfId="1" applyNumberFormat="1" applyFont="1" applyFill="1" applyBorder="1" applyAlignment="1" applyProtection="1">
      <alignment horizontal="center" vertical="center"/>
      <protection locked="0"/>
    </xf>
    <xf numFmtId="177" fontId="30" fillId="0" borderId="21" xfId="1" applyNumberFormat="1" applyFont="1" applyFill="1" applyBorder="1" applyAlignment="1">
      <alignment horizontal="center" vertical="center"/>
    </xf>
    <xf numFmtId="177" fontId="11" fillId="0" borderId="21" xfId="0" applyNumberFormat="1" applyFont="1" applyBorder="1" applyAlignment="1">
      <alignment horizontal="center" vertical="center"/>
    </xf>
    <xf numFmtId="177" fontId="30" fillId="0" borderId="22" xfId="1" applyNumberFormat="1" applyFont="1" applyFill="1" applyBorder="1" applyAlignment="1">
      <alignment horizontal="center" vertical="center"/>
    </xf>
    <xf numFmtId="178" fontId="8" fillId="2" borderId="3" xfId="1" applyNumberFormat="1" applyFont="1" applyFill="1" applyBorder="1" applyAlignment="1">
      <alignment horizontal="center" vertical="center"/>
    </xf>
    <xf numFmtId="0" fontId="4" fillId="0" borderId="0" xfId="2" applyFont="1" applyBorder="1" applyAlignment="1">
      <alignment horizontal="center" vertical="center"/>
    </xf>
    <xf numFmtId="0" fontId="31" fillId="0" borderId="17" xfId="1" applyFont="1" applyFill="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35" fillId="0" borderId="20" xfId="0" applyFont="1" applyBorder="1">
      <alignment vertical="center"/>
    </xf>
    <xf numFmtId="0" fontId="35" fillId="0" borderId="21" xfId="0" applyFont="1" applyBorder="1">
      <alignment vertical="center"/>
    </xf>
    <xf numFmtId="177" fontId="39" fillId="0" borderId="17" xfId="1" applyNumberFormat="1" applyFont="1" applyFill="1" applyBorder="1" applyAlignment="1" applyProtection="1">
      <alignment horizontal="center" vertical="center"/>
      <protection locked="0"/>
    </xf>
    <xf numFmtId="177" fontId="44" fillId="0" borderId="0" xfId="1" applyNumberFormat="1" applyFont="1" applyFill="1" applyBorder="1" applyAlignment="1" applyProtection="1">
      <alignment horizontal="center" vertical="center" wrapText="1"/>
      <protection locked="0"/>
    </xf>
    <xf numFmtId="177" fontId="30" fillId="0" borderId="25" xfId="1" applyNumberFormat="1" applyFont="1" applyFill="1" applyBorder="1" applyAlignment="1">
      <alignment horizontal="center" vertical="center"/>
    </xf>
    <xf numFmtId="177" fontId="30" fillId="0" borderId="26" xfId="1" applyNumberFormat="1" applyFont="1" applyFill="1" applyBorder="1" applyAlignment="1">
      <alignment horizontal="center" vertical="center"/>
    </xf>
    <xf numFmtId="0" fontId="4" fillId="0" borderId="0" xfId="2" applyFont="1" applyBorder="1" applyAlignment="1">
      <alignment horizontal="center" vertical="center"/>
    </xf>
    <xf numFmtId="0" fontId="8" fillId="2" borderId="3" xfId="1" applyFont="1" applyFill="1" applyBorder="1" applyAlignment="1">
      <alignment horizontal="center" vertical="center"/>
    </xf>
    <xf numFmtId="0" fontId="30" fillId="0" borderId="24" xfId="1" applyFont="1" applyFill="1" applyBorder="1" applyAlignment="1">
      <alignment horizontal="left" vertical="center" indent="1"/>
    </xf>
    <xf numFmtId="0" fontId="30" fillId="0" borderId="25" xfId="1" applyFont="1" applyFill="1" applyBorder="1" applyAlignment="1">
      <alignment horizontal="center" vertical="center"/>
    </xf>
    <xf numFmtId="0" fontId="4" fillId="0" borderId="0" xfId="2" applyFont="1" applyBorder="1" applyAlignment="1">
      <alignment horizontal="center" vertical="center"/>
    </xf>
    <xf numFmtId="177" fontId="31" fillId="0" borderId="17" xfId="1" applyNumberFormat="1" applyFont="1" applyFill="1" applyBorder="1" applyAlignment="1">
      <alignment horizontal="center" vertical="center"/>
    </xf>
    <xf numFmtId="0" fontId="36" fillId="0" borderId="12" xfId="1" applyFont="1" applyFill="1" applyBorder="1" applyAlignment="1">
      <alignment horizontal="center" vertical="center" wrapText="1"/>
    </xf>
    <xf numFmtId="0" fontId="36" fillId="0" borderId="16" xfId="1" applyFont="1" applyFill="1" applyBorder="1" applyAlignment="1">
      <alignment horizontal="center" vertical="center" wrapText="1"/>
    </xf>
    <xf numFmtId="0" fontId="37" fillId="0" borderId="13"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15"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6" xfId="1" applyFont="1" applyFill="1" applyBorder="1" applyAlignment="1">
      <alignment horizontal="center" vertical="center" wrapText="1"/>
    </xf>
    <xf numFmtId="0" fontId="4" fillId="0" borderId="0" xfId="2" applyFont="1" applyBorder="1" applyAlignment="1">
      <alignment horizontal="center" vertical="center"/>
    </xf>
    <xf numFmtId="178" fontId="8" fillId="2" borderId="3" xfId="1" applyNumberFormat="1" applyFont="1" applyFill="1" applyBorder="1" applyAlignment="1">
      <alignment horizontal="center"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7" fillId="0" borderId="9" xfId="1" applyFont="1" applyFill="1" applyBorder="1" applyAlignment="1">
      <alignment horizontal="center" vertical="center"/>
    </xf>
    <xf numFmtId="0" fontId="37" fillId="0" borderId="10" xfId="1" applyFont="1" applyFill="1" applyBorder="1" applyAlignment="1">
      <alignment horizontal="center" vertical="center"/>
    </xf>
    <xf numFmtId="0" fontId="37" fillId="0" borderId="11" xfId="1" applyFont="1" applyFill="1" applyBorder="1" applyAlignment="1">
      <alignment horizontal="center" vertical="center"/>
    </xf>
    <xf numFmtId="0" fontId="37" fillId="0" borderId="9" xfId="1" applyFont="1" applyBorder="1" applyAlignment="1">
      <alignment horizontal="center" vertical="center"/>
    </xf>
    <xf numFmtId="0" fontId="37" fillId="0" borderId="10" xfId="1" applyFont="1" applyBorder="1" applyAlignment="1">
      <alignment horizontal="center" vertical="center"/>
    </xf>
    <xf numFmtId="0" fontId="37" fillId="0" borderId="11" xfId="1" applyFont="1" applyBorder="1" applyAlignment="1">
      <alignment horizontal="center" vertical="center"/>
    </xf>
    <xf numFmtId="0" fontId="12" fillId="0" borderId="0" xfId="1" applyFont="1" applyFill="1" applyBorder="1" applyAlignment="1">
      <alignment horizontal="center" vertical="center" wrapText="1"/>
    </xf>
    <xf numFmtId="0" fontId="12" fillId="0" borderId="0" xfId="1" applyFont="1" applyFill="1" applyBorder="1" applyAlignment="1">
      <alignment horizontal="center" vertical="center"/>
    </xf>
    <xf numFmtId="0" fontId="31" fillId="2" borderId="20" xfId="1" applyNumberFormat="1" applyFont="1" applyFill="1" applyBorder="1" applyAlignment="1">
      <alignment horizontal="center" vertical="center" wrapText="1"/>
    </xf>
    <xf numFmtId="0" fontId="31" fillId="2" borderId="19" xfId="1" applyNumberFormat="1" applyFont="1" applyFill="1" applyBorder="1" applyAlignment="1">
      <alignment horizontal="center" vertical="center" wrapText="1"/>
    </xf>
    <xf numFmtId="0" fontId="31" fillId="2" borderId="23" xfId="1" applyNumberFormat="1" applyFont="1" applyFill="1" applyBorder="1" applyAlignment="1">
      <alignment horizontal="center" vertical="center" wrapText="1"/>
    </xf>
    <xf numFmtId="0" fontId="31" fillId="2" borderId="21"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xf>
    <xf numFmtId="0" fontId="31" fillId="2" borderId="3"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2" xfId="1" applyFont="1" applyFill="1" applyBorder="1" applyAlignment="1">
      <alignment horizontal="center" vertical="center"/>
    </xf>
    <xf numFmtId="0" fontId="30" fillId="2" borderId="17" xfId="1" applyNumberFormat="1" applyFont="1" applyFill="1" applyBorder="1" applyAlignment="1">
      <alignment horizontal="center" vertical="center" wrapText="1"/>
    </xf>
    <xf numFmtId="0" fontId="30" fillId="2" borderId="17"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wrapText="1"/>
    </xf>
    <xf numFmtId="0" fontId="29" fillId="2" borderId="17" xfId="1" applyFont="1" applyFill="1" applyBorder="1" applyAlignment="1">
      <alignment horizontal="center" vertical="center" wrapText="1"/>
    </xf>
    <xf numFmtId="0" fontId="29" fillId="2" borderId="17" xfId="1" applyFont="1" applyFill="1" applyBorder="1" applyAlignment="1">
      <alignment horizontal="center" vertical="center"/>
    </xf>
    <xf numFmtId="0" fontId="31" fillId="2" borderId="17" xfId="1" applyFont="1" applyFill="1" applyBorder="1" applyAlignment="1">
      <alignment horizontal="center" vertical="center"/>
    </xf>
    <xf numFmtId="0" fontId="30" fillId="2" borderId="17" xfId="1" applyFont="1" applyFill="1" applyBorder="1" applyAlignment="1">
      <alignment horizontal="center" vertical="center" wrapText="1"/>
    </xf>
    <xf numFmtId="0" fontId="30" fillId="2" borderId="17" xfId="1" applyFont="1" applyFill="1" applyBorder="1" applyAlignment="1">
      <alignment horizontal="center" vertical="center"/>
    </xf>
    <xf numFmtId="0" fontId="30" fillId="2" borderId="18" xfId="1" applyFont="1" applyFill="1" applyBorder="1" applyAlignment="1">
      <alignment horizontal="center" vertical="center" wrapText="1"/>
    </xf>
    <xf numFmtId="0" fontId="34" fillId="4" borderId="0" xfId="1" applyFont="1" applyFill="1" applyAlignment="1">
      <alignment horizontal="center" vertical="center" wrapText="1"/>
    </xf>
    <xf numFmtId="0" fontId="34" fillId="3" borderId="0" xfId="1" applyFont="1" applyFill="1" applyAlignment="1">
      <alignment horizontal="center" vertical="center" wrapText="1"/>
    </xf>
    <xf numFmtId="0" fontId="8" fillId="2" borderId="3" xfId="1" applyFont="1" applyFill="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xf numFmtId="0" fontId="31" fillId="0" borderId="25" xfId="1" applyFont="1" applyFill="1" applyBorder="1" applyAlignment="1">
      <alignment horizontal="center" vertical="center"/>
    </xf>
    <xf numFmtId="177" fontId="31" fillId="0" borderId="25" xfId="1" applyNumberFormat="1" applyFont="1" applyFill="1" applyBorder="1" applyAlignment="1">
      <alignment horizontal="center" vertical="center"/>
    </xf>
    <xf numFmtId="177" fontId="31" fillId="0" borderId="21" xfId="1" applyNumberFormat="1" applyFont="1" applyFill="1" applyBorder="1" applyAlignment="1">
      <alignment horizontal="center" vertical="center"/>
    </xf>
    <xf numFmtId="0" fontId="31" fillId="0" borderId="21" xfId="1" applyFont="1" applyFill="1" applyBorder="1" applyAlignment="1">
      <alignment horizontal="center" vertical="center"/>
    </xf>
  </cellXfs>
  <cellStyles count="11">
    <cellStyle name="Normal 2" xfId="8"/>
    <cellStyle name="標準" xfId="0" builtinId="0"/>
    <cellStyle name="標準 2" xfId="1"/>
    <cellStyle name="標準 2 2" xfId="9"/>
    <cellStyle name="標準 3" xfId="10"/>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342901</xdr:rowOff>
    </xdr:from>
    <xdr:to>
      <xdr:col>3</xdr:col>
      <xdr:colOff>342900</xdr:colOff>
      <xdr:row>2</xdr:row>
      <xdr:rowOff>876301</xdr:rowOff>
    </xdr:to>
    <xdr:sp macro="" textlink="">
      <xdr:nvSpPr>
        <xdr:cNvPr id="12" name="角丸四角形 11"/>
        <xdr:cNvSpPr/>
      </xdr:nvSpPr>
      <xdr:spPr>
        <a:xfrm>
          <a:off x="0" y="1714501"/>
          <a:ext cx="10515600" cy="1143000"/>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Los Angeles/Long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xdr:col>
      <xdr:colOff>984253</xdr:colOff>
      <xdr:row>17</xdr:row>
      <xdr:rowOff>60325</xdr:rowOff>
    </xdr:from>
    <xdr:ext cx="2819398" cy="2160000"/>
    <xdr:sp macro="" textlink="">
      <xdr:nvSpPr>
        <xdr:cNvPr id="18" name="テキスト ボックス 17"/>
        <xdr:cNvSpPr txBox="1"/>
      </xdr:nvSpPr>
      <xdr:spPr>
        <a:xfrm>
          <a:off x="7429503" y="1412557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AUS: Austin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CLE: Cleveland</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xdr:col>
      <xdr:colOff>178191</xdr:colOff>
      <xdr:row>17</xdr:row>
      <xdr:rowOff>60325</xdr:rowOff>
    </xdr:from>
    <xdr:ext cx="3088885" cy="2124684"/>
    <xdr:sp macro="" textlink="">
      <xdr:nvSpPr>
        <xdr:cNvPr id="19" name="テキスト ボックス 18"/>
        <xdr:cNvSpPr txBox="1"/>
      </xdr:nvSpPr>
      <xdr:spPr>
        <a:xfrm>
          <a:off x="10338191" y="14125575"/>
          <a:ext cx="3088885" cy="2124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DEN: Denver</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5</xdr:col>
      <xdr:colOff>471487</xdr:colOff>
      <xdr:row>17</xdr:row>
      <xdr:rowOff>60325</xdr:rowOff>
    </xdr:from>
    <xdr:ext cx="3095625" cy="2160000"/>
    <xdr:sp macro="" textlink="">
      <xdr:nvSpPr>
        <xdr:cNvPr id="20" name="テキスト ボックス 19"/>
        <xdr:cNvSpPr txBox="1"/>
      </xdr:nvSpPr>
      <xdr:spPr>
        <a:xfrm>
          <a:off x="13266737" y="14125575"/>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LAX: Los Angeles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LRD: Laredo</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8</xdr:col>
      <xdr:colOff>625474</xdr:colOff>
      <xdr:row>17</xdr:row>
      <xdr:rowOff>60325</xdr:rowOff>
    </xdr:from>
    <xdr:ext cx="2690814" cy="2160000"/>
    <xdr:sp macro="" textlink="">
      <xdr:nvSpPr>
        <xdr:cNvPr id="22" name="テキスト ボックス 21"/>
        <xdr:cNvSpPr txBox="1"/>
      </xdr:nvSpPr>
      <xdr:spPr>
        <a:xfrm>
          <a:off x="16786224" y="14125575"/>
          <a:ext cx="2690814"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SDF: Louisville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1649412</xdr:colOff>
      <xdr:row>17</xdr:row>
      <xdr:rowOff>60325</xdr:rowOff>
    </xdr:from>
    <xdr:ext cx="3190876" cy="2160000"/>
    <xdr:sp macro="" textlink="">
      <xdr:nvSpPr>
        <xdr:cNvPr id="23" name="テキスト ボックス 22"/>
        <xdr:cNvSpPr txBox="1"/>
      </xdr:nvSpPr>
      <xdr:spPr>
        <a:xfrm>
          <a:off x="19715162" y="14125575"/>
          <a:ext cx="3190876"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SLC: Salt Lake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editAs="oneCell">
    <xdr:from>
      <xdr:col>0</xdr:col>
      <xdr:colOff>0</xdr:colOff>
      <xdr:row>0</xdr:row>
      <xdr:rowOff>0</xdr:rowOff>
    </xdr:from>
    <xdr:to>
      <xdr:col>0</xdr:col>
      <xdr:colOff>1754196</xdr:colOff>
      <xdr:row>1</xdr:row>
      <xdr:rowOff>114300</xdr:rowOff>
    </xdr:to>
    <xdr:pic>
      <xdr:nvPicPr>
        <xdr:cNvPr id="26" name="図 25"/>
        <xdr:cNvPicPr>
          <a:picLocks noChangeAspect="1"/>
        </xdr:cNvPicPr>
      </xdr:nvPicPr>
      <xdr:blipFill>
        <a:blip xmlns:r="http://schemas.openxmlformats.org/officeDocument/2006/relationships" r:embed="rId1"/>
        <a:stretch>
          <a:fillRect/>
        </a:stretch>
      </xdr:blipFill>
      <xdr:spPr>
        <a:xfrm>
          <a:off x="0" y="0"/>
          <a:ext cx="1754196" cy="1447800"/>
        </a:xfrm>
        <a:prstGeom prst="rect">
          <a:avLst/>
        </a:prstGeom>
      </xdr:spPr>
    </xdr:pic>
    <xdr:clientData/>
  </xdr:twoCellAnchor>
  <xdr:twoCellAnchor>
    <xdr:from>
      <xdr:col>0</xdr:col>
      <xdr:colOff>298450</xdr:colOff>
      <xdr:row>25</xdr:row>
      <xdr:rowOff>349250</xdr:rowOff>
    </xdr:from>
    <xdr:to>
      <xdr:col>15</xdr:col>
      <xdr:colOff>600764</xdr:colOff>
      <xdr:row>45</xdr:row>
      <xdr:rowOff>98424</xdr:rowOff>
    </xdr:to>
    <xdr:grpSp>
      <xdr:nvGrpSpPr>
        <xdr:cNvPr id="3" name="グループ化 2"/>
        <xdr:cNvGrpSpPr/>
      </xdr:nvGrpSpPr>
      <xdr:grpSpPr>
        <a:xfrm>
          <a:off x="298450" y="19875500"/>
          <a:ext cx="32623814" cy="7908924"/>
          <a:chOff x="190500" y="21234400"/>
          <a:chExt cx="25183938" cy="7092512"/>
        </a:xfrm>
      </xdr:grpSpPr>
      <xdr:sp macro="" textlink="">
        <xdr:nvSpPr>
          <xdr:cNvPr id="24" name="正方形/長方形 23"/>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27" name="テキスト ボックス 26"/>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*送り状に”にしてつ扱い</a:t>
            </a:r>
            <a:r>
              <a:rPr lang="en-US" altLang="ja-JP" sz="2800" b="1"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/LAX CONSOL” </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と記載</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ケースマーク、</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NACCS CODE</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の記載 </a:t>
            </a:r>
            <a:endPar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42900" marR="0" indent="-342900" algn="l"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D/R</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は不要です。</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8" name="テキスト ボックス 27"/>
          <xdr:cNvSpPr txBox="1"/>
        </xdr:nvSpPr>
        <xdr:spPr>
          <a:xfrm>
            <a:off x="15888601" y="21478394"/>
            <a:ext cx="9370604" cy="6636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9" name="テキスト ボックス 28"/>
          <xdr:cNvSpPr txBox="1"/>
        </xdr:nvSpPr>
        <xdr:spPr>
          <a:xfrm>
            <a:off x="7392832" y="22341025"/>
            <a:ext cx="8919898" cy="5263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n-cs"/>
              </a:rPr>
            </a:b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8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8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1365250</xdr:colOff>
      <xdr:row>18</xdr:row>
      <xdr:rowOff>12700</xdr:rowOff>
    </xdr:from>
    <xdr:ext cx="4730750" cy="2654300"/>
    <xdr:sp macro="" textlink="">
      <xdr:nvSpPr>
        <xdr:cNvPr id="30" name="テキスト ボックス 29"/>
        <xdr:cNvSpPr txBox="1"/>
      </xdr:nvSpPr>
      <xdr:spPr>
        <a:xfrm>
          <a:off x="1365250" y="15855950"/>
          <a:ext cx="4730750" cy="265430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16</xdr:col>
      <xdr:colOff>1562100</xdr:colOff>
      <xdr:row>1</xdr:row>
      <xdr:rowOff>542925</xdr:rowOff>
    </xdr:from>
    <xdr:ext cx="877527" cy="997933"/>
    <xdr:pic>
      <xdr:nvPicPr>
        <xdr:cNvPr id="21" name="図 20"/>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6250" b="100000" l="6250" r="100000">
                      <a14:foregroundMark x1="25000" y1="25000" x2="25000" y2="25000"/>
                      <a14:foregroundMark x1="25000" y1="25000" x2="72917" y2="68750"/>
                      <a14:foregroundMark x1="14583" y1="75000" x2="89583" y2="77083"/>
                      <a14:foregroundMark x1="52083" y1="75000" x2="52083" y2="83333"/>
                      <a14:foregroundMark x1="68750" y1="81250" x2="68750" y2="81250"/>
                      <a14:backgroundMark x1="20833" y1="66667" x2="83333" y2="66667"/>
                    </a14:backgroundRemoval>
                  </a14:imgEffect>
                </a14:imgLayer>
              </a14:imgProps>
            </a:ext>
            <a:ext uri="{28A0092B-C50C-407E-A947-70E740481C1C}">
              <a14:useLocalDpi xmlns:a14="http://schemas.microsoft.com/office/drawing/2010/main" val="0"/>
            </a:ext>
          </a:extLst>
        </a:blip>
        <a:stretch>
          <a:fillRect/>
        </a:stretch>
      </xdr:blipFill>
      <xdr:spPr>
        <a:xfrm>
          <a:off x="35356800" y="1914525"/>
          <a:ext cx="877527" cy="997933"/>
        </a:xfrm>
        <a:prstGeom prst="rect">
          <a:avLst/>
        </a:prstGeom>
      </xdr:spPr>
    </xdr:pic>
    <xdr:clientData/>
  </xdr:oneCellAnchor>
  <xdr:twoCellAnchor editAs="oneCell">
    <xdr:from>
      <xdr:col>15</xdr:col>
      <xdr:colOff>1200150</xdr:colOff>
      <xdr:row>27</xdr:row>
      <xdr:rowOff>244351</xdr:rowOff>
    </xdr:from>
    <xdr:to>
      <xdr:col>20</xdr:col>
      <xdr:colOff>532128</xdr:colOff>
      <xdr:row>44</xdr:row>
      <xdr:rowOff>330200</xdr:rowOff>
    </xdr:to>
    <xdr:pic>
      <xdr:nvPicPr>
        <xdr:cNvPr id="2" name="図 1"/>
        <xdr:cNvPicPr>
          <a:picLocks noChangeAspect="1"/>
        </xdr:cNvPicPr>
      </xdr:nvPicPr>
      <xdr:blipFill>
        <a:blip xmlns:r="http://schemas.openxmlformats.org/officeDocument/2006/relationships" r:embed="rId4"/>
        <a:stretch>
          <a:fillRect/>
        </a:stretch>
      </xdr:blipFill>
      <xdr:spPr>
        <a:xfrm>
          <a:off x="33521650" y="19643601"/>
          <a:ext cx="11079478" cy="6467599"/>
        </a:xfrm>
        <a:prstGeom prst="rect">
          <a:avLst/>
        </a:prstGeom>
      </xdr:spPr>
    </xdr:pic>
    <xdr:clientData/>
  </xdr:twoCellAnchor>
  <xdr:twoCellAnchor>
    <xdr:from>
      <xdr:col>13</xdr:col>
      <xdr:colOff>965200</xdr:colOff>
      <xdr:row>17</xdr:row>
      <xdr:rowOff>57150</xdr:rowOff>
    </xdr:from>
    <xdr:to>
      <xdr:col>18</xdr:col>
      <xdr:colOff>1714500</xdr:colOff>
      <xdr:row>24</xdr:row>
      <xdr:rowOff>312481</xdr:rowOff>
    </xdr:to>
    <xdr:grpSp>
      <xdr:nvGrpSpPr>
        <xdr:cNvPr id="34" name="グループ化 33"/>
        <xdr:cNvGrpSpPr/>
      </xdr:nvGrpSpPr>
      <xdr:grpSpPr>
        <a:xfrm>
          <a:off x="28333700" y="15011400"/>
          <a:ext cx="13131800" cy="4446331"/>
          <a:chOff x="26877962" y="2225857"/>
          <a:chExt cx="9865207" cy="5195103"/>
        </a:xfrm>
      </xdr:grpSpPr>
      <xdr:sp macro="" textlink="">
        <xdr:nvSpPr>
          <xdr:cNvPr id="35" name="円/楕円 34"/>
          <xdr:cNvSpPr/>
        </xdr:nvSpPr>
        <xdr:spPr>
          <a:xfrm>
            <a:off x="26877962" y="222585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28444302" y="3417313"/>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58</xdr:row>
      <xdr:rowOff>342901</xdr:rowOff>
    </xdr:from>
    <xdr:to>
      <xdr:col>3</xdr:col>
      <xdr:colOff>342900</xdr:colOff>
      <xdr:row>59</xdr:row>
      <xdr:rowOff>876301</xdr:rowOff>
    </xdr:to>
    <xdr:sp macro="" textlink="">
      <xdr:nvSpPr>
        <xdr:cNvPr id="31" name="角丸四角形 30"/>
        <xdr:cNvSpPr/>
      </xdr:nvSpPr>
      <xdr:spPr>
        <a:xfrm>
          <a:off x="0" y="1695451"/>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76</xdr:row>
      <xdr:rowOff>333375</xdr:rowOff>
    </xdr:from>
    <xdr:ext cx="2819398" cy="2160000"/>
    <xdr:sp macro="" textlink="">
      <xdr:nvSpPr>
        <xdr:cNvPr id="32" name="テキスト ボックス 31"/>
        <xdr:cNvSpPr txBox="1"/>
      </xdr:nvSpPr>
      <xdr:spPr>
        <a:xfrm>
          <a:off x="6330953" y="1704022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77</xdr:row>
      <xdr:rowOff>154602</xdr:rowOff>
    </xdr:from>
    <xdr:ext cx="3088885" cy="1616596"/>
    <xdr:sp macro="" textlink="">
      <xdr:nvSpPr>
        <xdr:cNvPr id="33" name="テキスト ボックス 32"/>
        <xdr:cNvSpPr txBox="1"/>
      </xdr:nvSpPr>
      <xdr:spPr>
        <a:xfrm>
          <a:off x="9433316" y="17251977"/>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77</xdr:row>
      <xdr:rowOff>35509</xdr:rowOff>
    </xdr:from>
    <xdr:ext cx="3095625" cy="2160000"/>
    <xdr:sp macro="" textlink="">
      <xdr:nvSpPr>
        <xdr:cNvPr id="37" name="テキスト ボックス 36"/>
        <xdr:cNvSpPr txBox="1"/>
      </xdr:nvSpPr>
      <xdr:spPr>
        <a:xfrm>
          <a:off x="12460287" y="17132884"/>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77</xdr:row>
      <xdr:rowOff>59437</xdr:rowOff>
    </xdr:from>
    <xdr:ext cx="2690814" cy="1616596"/>
    <xdr:sp macro="" textlink="">
      <xdr:nvSpPr>
        <xdr:cNvPr id="38" name="テキスト ボックス 37"/>
        <xdr:cNvSpPr txBox="1"/>
      </xdr:nvSpPr>
      <xdr:spPr>
        <a:xfrm>
          <a:off x="15744824" y="17156812"/>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76</xdr:row>
      <xdr:rowOff>190500</xdr:rowOff>
    </xdr:from>
    <xdr:ext cx="3190876" cy="1726594"/>
    <xdr:sp macro="" textlink="">
      <xdr:nvSpPr>
        <xdr:cNvPr id="39" name="テキスト ボックス 38"/>
        <xdr:cNvSpPr txBox="1"/>
      </xdr:nvSpPr>
      <xdr:spPr>
        <a:xfrm>
          <a:off x="18678525" y="16897350"/>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83</xdr:row>
      <xdr:rowOff>168275</xdr:rowOff>
    </xdr:from>
    <xdr:to>
      <xdr:col>14</xdr:col>
      <xdr:colOff>0</xdr:colOff>
      <xdr:row>100</xdr:row>
      <xdr:rowOff>171449</xdr:rowOff>
    </xdr:to>
    <xdr:grpSp>
      <xdr:nvGrpSpPr>
        <xdr:cNvPr id="41" name="グループ化 40"/>
        <xdr:cNvGrpSpPr/>
      </xdr:nvGrpSpPr>
      <xdr:grpSpPr>
        <a:xfrm>
          <a:off x="0" y="53444775"/>
          <a:ext cx="29845000" cy="7242174"/>
          <a:chOff x="190500" y="21234400"/>
          <a:chExt cx="25183938" cy="7092512"/>
        </a:xfrm>
      </xdr:grpSpPr>
      <xdr:sp macro="" textlink="">
        <xdr:nvSpPr>
          <xdr:cNvPr id="42" name="正方形/長方形 41"/>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43" name="テキスト ボックス 42"/>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4" name="テキスト ボックス 43"/>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5" name="テキスト ボックス 44"/>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76</xdr:row>
      <xdr:rowOff>330200</xdr:rowOff>
    </xdr:from>
    <xdr:ext cx="4457700" cy="2014538"/>
    <xdr:sp macro="" textlink="">
      <xdr:nvSpPr>
        <xdr:cNvPr id="46" name="テキスト ボックス 45"/>
        <xdr:cNvSpPr txBox="1"/>
      </xdr:nvSpPr>
      <xdr:spPr>
        <a:xfrm>
          <a:off x="292100" y="17037050"/>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12</xdr:col>
      <xdr:colOff>120650</xdr:colOff>
      <xdr:row>74</xdr:row>
      <xdr:rowOff>457200</xdr:rowOff>
    </xdr:from>
    <xdr:to>
      <xdr:col>16</xdr:col>
      <xdr:colOff>2097088</xdr:colOff>
      <xdr:row>87</xdr:row>
      <xdr:rowOff>190500</xdr:rowOff>
    </xdr:to>
    <xdr:grpSp>
      <xdr:nvGrpSpPr>
        <xdr:cNvPr id="49" name="グループ化 48"/>
        <xdr:cNvGrpSpPr/>
      </xdr:nvGrpSpPr>
      <xdr:grpSpPr>
        <a:xfrm>
          <a:off x="25012650" y="49796700"/>
          <a:ext cx="11882438" cy="5194300"/>
          <a:chOff x="26298043" y="2921000"/>
          <a:chExt cx="9865207" cy="7159983"/>
        </a:xfrm>
      </xdr:grpSpPr>
      <xdr:sp macro="" textlink="">
        <xdr:nvSpPr>
          <xdr:cNvPr id="50" name="円/楕円 49"/>
          <xdr:cNvSpPr/>
        </xdr:nvSpPr>
        <xdr:spPr>
          <a:xfrm>
            <a:off x="26298043" y="2921000"/>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xdr:cNvSpPr txBox="1"/>
        </xdr:nvSpPr>
        <xdr:spPr>
          <a:xfrm>
            <a:off x="27790062" y="4064031"/>
            <a:ext cx="6873979" cy="6016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115</xdr:row>
      <xdr:rowOff>342901</xdr:rowOff>
    </xdr:from>
    <xdr:to>
      <xdr:col>3</xdr:col>
      <xdr:colOff>342900</xdr:colOff>
      <xdr:row>116</xdr:row>
      <xdr:rowOff>876301</xdr:rowOff>
    </xdr:to>
    <xdr:sp macro="" textlink="">
      <xdr:nvSpPr>
        <xdr:cNvPr id="52" name="角丸四角形 51"/>
        <xdr:cNvSpPr/>
      </xdr:nvSpPr>
      <xdr:spPr>
        <a:xfrm>
          <a:off x="0" y="34585276"/>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135</xdr:row>
      <xdr:rowOff>333375</xdr:rowOff>
    </xdr:from>
    <xdr:ext cx="2819398" cy="2160000"/>
    <xdr:sp macro="" textlink="">
      <xdr:nvSpPr>
        <xdr:cNvPr id="53" name="テキスト ボックス 52"/>
        <xdr:cNvSpPr txBox="1"/>
      </xdr:nvSpPr>
      <xdr:spPr>
        <a:xfrm>
          <a:off x="6330953" y="49930050"/>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136</xdr:row>
      <xdr:rowOff>154602</xdr:rowOff>
    </xdr:from>
    <xdr:ext cx="3088885" cy="1616596"/>
    <xdr:sp macro="" textlink="">
      <xdr:nvSpPr>
        <xdr:cNvPr id="54" name="テキスト ボックス 53"/>
        <xdr:cNvSpPr txBox="1"/>
      </xdr:nvSpPr>
      <xdr:spPr>
        <a:xfrm>
          <a:off x="9433316" y="50141802"/>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136</xdr:row>
      <xdr:rowOff>35509</xdr:rowOff>
    </xdr:from>
    <xdr:ext cx="3095625" cy="2160000"/>
    <xdr:sp macro="" textlink="">
      <xdr:nvSpPr>
        <xdr:cNvPr id="55" name="テキスト ボックス 54"/>
        <xdr:cNvSpPr txBox="1"/>
      </xdr:nvSpPr>
      <xdr:spPr>
        <a:xfrm>
          <a:off x="12460287" y="50022709"/>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136</xdr:row>
      <xdr:rowOff>59437</xdr:rowOff>
    </xdr:from>
    <xdr:ext cx="2690814" cy="1616596"/>
    <xdr:sp macro="" textlink="">
      <xdr:nvSpPr>
        <xdr:cNvPr id="56" name="テキスト ボックス 55"/>
        <xdr:cNvSpPr txBox="1"/>
      </xdr:nvSpPr>
      <xdr:spPr>
        <a:xfrm>
          <a:off x="15744824" y="50046637"/>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135</xdr:row>
      <xdr:rowOff>190500</xdr:rowOff>
    </xdr:from>
    <xdr:ext cx="3190876" cy="1726594"/>
    <xdr:sp macro="" textlink="">
      <xdr:nvSpPr>
        <xdr:cNvPr id="57" name="テキスト ボックス 56"/>
        <xdr:cNvSpPr txBox="1"/>
      </xdr:nvSpPr>
      <xdr:spPr>
        <a:xfrm>
          <a:off x="18678525" y="49787175"/>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0</xdr:col>
      <xdr:colOff>342900</xdr:colOff>
      <xdr:row>114</xdr:row>
      <xdr:rowOff>0</xdr:rowOff>
    </xdr:from>
    <xdr:ext cx="1754196" cy="1485900"/>
    <xdr:pic>
      <xdr:nvPicPr>
        <xdr:cNvPr id="58" name="図 57"/>
        <xdr:cNvPicPr>
          <a:picLocks noChangeAspect="1"/>
        </xdr:cNvPicPr>
      </xdr:nvPicPr>
      <xdr:blipFill>
        <a:blip xmlns:r="http://schemas.openxmlformats.org/officeDocument/2006/relationships" r:embed="rId1"/>
        <a:stretch>
          <a:fillRect/>
        </a:stretch>
      </xdr:blipFill>
      <xdr:spPr>
        <a:xfrm>
          <a:off x="342900" y="32889825"/>
          <a:ext cx="1754196" cy="1485900"/>
        </a:xfrm>
        <a:prstGeom prst="rect">
          <a:avLst/>
        </a:prstGeom>
      </xdr:spPr>
    </xdr:pic>
    <xdr:clientData/>
  </xdr:oneCellAnchor>
  <xdr:twoCellAnchor>
    <xdr:from>
      <xdr:col>0</xdr:col>
      <xdr:colOff>0</xdr:colOff>
      <xdr:row>142</xdr:row>
      <xdr:rowOff>168275</xdr:rowOff>
    </xdr:from>
    <xdr:to>
      <xdr:col>14</xdr:col>
      <xdr:colOff>0</xdr:colOff>
      <xdr:row>159</xdr:row>
      <xdr:rowOff>171449</xdr:rowOff>
    </xdr:to>
    <xdr:grpSp>
      <xdr:nvGrpSpPr>
        <xdr:cNvPr id="59" name="グループ化 58"/>
        <xdr:cNvGrpSpPr/>
      </xdr:nvGrpSpPr>
      <xdr:grpSpPr>
        <a:xfrm>
          <a:off x="0" y="88465025"/>
          <a:ext cx="29845000" cy="7242174"/>
          <a:chOff x="190500" y="21234400"/>
          <a:chExt cx="25183938" cy="7092512"/>
        </a:xfrm>
      </xdr:grpSpPr>
      <xdr:sp macro="" textlink="">
        <xdr:nvSpPr>
          <xdr:cNvPr id="60" name="正方形/長方形 59"/>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61" name="テキスト ボックス 60"/>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2" name="テキスト ボックス 61"/>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3" name="テキスト ボックス 62"/>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135</xdr:row>
      <xdr:rowOff>330200</xdr:rowOff>
    </xdr:from>
    <xdr:ext cx="4457700" cy="2014538"/>
    <xdr:sp macro="" textlink="">
      <xdr:nvSpPr>
        <xdr:cNvPr id="64" name="テキスト ボックス 63"/>
        <xdr:cNvSpPr txBox="1"/>
      </xdr:nvSpPr>
      <xdr:spPr>
        <a:xfrm>
          <a:off x="292100" y="49926875"/>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14</xdr:col>
      <xdr:colOff>85725</xdr:colOff>
      <xdr:row>145</xdr:row>
      <xdr:rowOff>18926</xdr:rowOff>
    </xdr:from>
    <xdr:ext cx="11849100" cy="6924800"/>
    <xdr:pic>
      <xdr:nvPicPr>
        <xdr:cNvPr id="66" name="図 65"/>
        <xdr:cNvPicPr>
          <a:picLocks noChangeAspect="1"/>
        </xdr:cNvPicPr>
      </xdr:nvPicPr>
      <xdr:blipFill>
        <a:blip xmlns:r="http://schemas.openxmlformats.org/officeDocument/2006/relationships" r:embed="rId4"/>
        <a:stretch>
          <a:fillRect/>
        </a:stretch>
      </xdr:blipFill>
      <xdr:spPr>
        <a:xfrm>
          <a:off x="29956125" y="53520851"/>
          <a:ext cx="11849100" cy="6924800"/>
        </a:xfrm>
        <a:prstGeom prst="rect">
          <a:avLst/>
        </a:prstGeom>
      </xdr:spPr>
    </xdr:pic>
    <xdr:clientData/>
  </xdr:oneCellAnchor>
  <xdr:twoCellAnchor>
    <xdr:from>
      <xdr:col>11</xdr:col>
      <xdr:colOff>2178049</xdr:colOff>
      <xdr:row>131</xdr:row>
      <xdr:rowOff>803275</xdr:rowOff>
    </xdr:from>
    <xdr:to>
      <xdr:col>16</xdr:col>
      <xdr:colOff>1677987</xdr:colOff>
      <xdr:row>139</xdr:row>
      <xdr:rowOff>281259</xdr:rowOff>
    </xdr:to>
    <xdr:grpSp>
      <xdr:nvGrpSpPr>
        <xdr:cNvPr id="67" name="グループ化 66"/>
        <xdr:cNvGrpSpPr/>
      </xdr:nvGrpSpPr>
      <xdr:grpSpPr>
        <a:xfrm>
          <a:off x="24593549" y="83385025"/>
          <a:ext cx="11882438" cy="4049984"/>
          <a:chOff x="26263044" y="917407"/>
          <a:chExt cx="9865207" cy="4937971"/>
        </a:xfrm>
      </xdr:grpSpPr>
      <xdr:sp macro="" textlink="">
        <xdr:nvSpPr>
          <xdr:cNvPr id="68" name="円/楕円 67"/>
          <xdr:cNvSpPr/>
        </xdr:nvSpPr>
        <xdr:spPr>
          <a:xfrm>
            <a:off x="26263044" y="91740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27720065" y="1851731"/>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oneCellAnchor>
    <xdr:from>
      <xdr:col>14</xdr:col>
      <xdr:colOff>876300</xdr:colOff>
      <xdr:row>86</xdr:row>
      <xdr:rowOff>190500</xdr:rowOff>
    </xdr:from>
    <xdr:ext cx="11849100" cy="6924800"/>
    <xdr:pic>
      <xdr:nvPicPr>
        <xdr:cNvPr id="70" name="図 69"/>
        <xdr:cNvPicPr>
          <a:picLocks noChangeAspect="1"/>
        </xdr:cNvPicPr>
      </xdr:nvPicPr>
      <xdr:blipFill>
        <a:blip xmlns:r="http://schemas.openxmlformats.org/officeDocument/2006/relationships" r:embed="rId4"/>
        <a:stretch>
          <a:fillRect/>
        </a:stretch>
      </xdr:blipFill>
      <xdr:spPr>
        <a:xfrm>
          <a:off x="29718000" y="51473100"/>
          <a:ext cx="11849100" cy="6924800"/>
        </a:xfrm>
        <a:prstGeom prst="rect">
          <a:avLst/>
        </a:prstGeom>
      </xdr:spPr>
    </xdr:pic>
    <xdr:clientData/>
  </xdr:oneCellAnchor>
  <xdr:twoCellAnchor editAs="oneCell">
    <xdr:from>
      <xdr:col>0</xdr:col>
      <xdr:colOff>0</xdr:colOff>
      <xdr:row>57</xdr:row>
      <xdr:rowOff>0</xdr:rowOff>
    </xdr:from>
    <xdr:to>
      <xdr:col>0</xdr:col>
      <xdr:colOff>1754196</xdr:colOff>
      <xdr:row>58</xdr:row>
      <xdr:rowOff>876300</xdr:rowOff>
    </xdr:to>
    <xdr:pic>
      <xdr:nvPicPr>
        <xdr:cNvPr id="71" name="図 70"/>
        <xdr:cNvPicPr>
          <a:picLocks noChangeAspect="1"/>
        </xdr:cNvPicPr>
      </xdr:nvPicPr>
      <xdr:blipFill>
        <a:blip xmlns:r="http://schemas.openxmlformats.org/officeDocument/2006/relationships" r:embed="rId1"/>
        <a:stretch>
          <a:fillRect/>
        </a:stretch>
      </xdr:blipFill>
      <xdr:spPr>
        <a:xfrm>
          <a:off x="0" y="30899100"/>
          <a:ext cx="1754196" cy="1485900"/>
        </a:xfrm>
        <a:prstGeom prst="rect">
          <a:avLst/>
        </a:prstGeom>
      </xdr:spPr>
    </xdr:pic>
    <xdr:clientData/>
  </xdr:twoCellAnchor>
  <xdr:twoCellAnchor>
    <xdr:from>
      <xdr:col>2</xdr:col>
      <xdr:colOff>374650</xdr:colOff>
      <xdr:row>159</xdr:row>
      <xdr:rowOff>266700</xdr:rowOff>
    </xdr:from>
    <xdr:to>
      <xdr:col>10</xdr:col>
      <xdr:colOff>882650</xdr:colOff>
      <xdr:row>164</xdr:row>
      <xdr:rowOff>133350</xdr:rowOff>
    </xdr:to>
    <xdr:sp macro="" textlink="">
      <xdr:nvSpPr>
        <xdr:cNvPr id="4" name="正方形/長方形 3"/>
        <xdr:cNvSpPr/>
      </xdr:nvSpPr>
      <xdr:spPr>
        <a:xfrm>
          <a:off x="8629650" y="90436700"/>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V167"/>
  <sheetViews>
    <sheetView tabSelected="1" view="pageBreakPreview" topLeftCell="A10" zoomScale="30" zoomScaleNormal="30" zoomScaleSheetLayoutView="30" zoomScalePageLayoutView="25" workbookViewId="0">
      <selection activeCell="K14" sqref="K14"/>
    </sheetView>
  </sheetViews>
  <sheetFormatPr defaultRowHeight="13.5" x14ac:dyDescent="0.15"/>
  <cols>
    <col min="1" max="1" width="84.75" customWidth="1"/>
    <col min="2" max="2" width="23.625" customWidth="1"/>
    <col min="3" max="3" width="24.875" customWidth="1"/>
    <col min="4" max="4" width="9.75" customWidth="1"/>
    <col min="5" max="5" width="24.875" customWidth="1"/>
    <col min="6" max="6" width="9.75" customWidth="1"/>
    <col min="7" max="7" width="24.875" customWidth="1"/>
    <col min="8" max="8" width="9.75" customWidth="1"/>
    <col min="9" max="9" width="24.875" customWidth="1"/>
    <col min="10" max="10" width="24.75" customWidth="1"/>
    <col min="11" max="19" width="32.5" customWidth="1"/>
    <col min="20" max="20" width="24" customWidth="1"/>
    <col min="21" max="21" width="16.5" customWidth="1"/>
    <col min="22" max="22" width="13.375" customWidth="1"/>
    <col min="23" max="23" width="15.875" customWidth="1"/>
    <col min="36" max="36" width="9" customWidth="1"/>
  </cols>
  <sheetData>
    <row r="1" spans="1:34" s="1" customFormat="1" ht="106.5" customHeight="1" x14ac:dyDescent="0.25">
      <c r="A1" s="31" t="s">
        <v>108</v>
      </c>
      <c r="B1" s="10"/>
      <c r="C1" s="10"/>
      <c r="D1" s="10"/>
      <c r="E1" s="10"/>
      <c r="F1" s="10"/>
      <c r="G1" s="10"/>
      <c r="H1" s="10"/>
      <c r="I1" s="10"/>
      <c r="J1" s="10"/>
      <c r="K1" s="10"/>
      <c r="L1" s="10"/>
      <c r="M1" s="10"/>
      <c r="N1" s="11"/>
      <c r="O1" s="156" t="s">
        <v>121</v>
      </c>
      <c r="P1" s="156"/>
      <c r="Q1" s="156"/>
      <c r="R1" s="156"/>
      <c r="S1" s="156"/>
      <c r="T1" s="12"/>
      <c r="U1" s="12"/>
      <c r="V1" s="12"/>
      <c r="W1" s="12"/>
      <c r="X1" s="12"/>
      <c r="Y1" s="12"/>
    </row>
    <row r="2" spans="1:34" s="15" customFormat="1" ht="48.75" customHeight="1" x14ac:dyDescent="0.25">
      <c r="A2" s="13"/>
      <c r="B2" s="13"/>
      <c r="C2" s="13"/>
      <c r="D2" s="13"/>
      <c r="E2" s="13"/>
      <c r="F2" s="13"/>
      <c r="G2" s="13"/>
      <c r="H2" s="13"/>
      <c r="I2" s="13"/>
      <c r="J2" s="13"/>
      <c r="K2" s="13"/>
      <c r="L2" s="13"/>
      <c r="M2" s="13"/>
      <c r="N2" s="13"/>
      <c r="O2" s="13"/>
      <c r="P2" s="13"/>
      <c r="Q2" s="13"/>
      <c r="R2" s="13"/>
      <c r="S2" s="13"/>
      <c r="T2" s="13"/>
      <c r="U2" s="13"/>
      <c r="V2" s="13"/>
      <c r="W2" s="13"/>
      <c r="X2" s="13"/>
      <c r="Y2" s="14"/>
    </row>
    <row r="3" spans="1:34" s="1" customFormat="1" ht="72" customHeight="1" x14ac:dyDescent="0.25">
      <c r="A3" s="16"/>
      <c r="B3" s="17"/>
      <c r="C3" s="17"/>
      <c r="D3" s="17"/>
      <c r="E3" s="17"/>
      <c r="F3" s="35"/>
      <c r="J3" s="17"/>
      <c r="K3" s="17"/>
      <c r="L3" s="17"/>
      <c r="M3" s="17"/>
      <c r="N3" s="17"/>
      <c r="R3" s="37" t="s">
        <v>4</v>
      </c>
      <c r="S3" s="38">
        <v>45910</v>
      </c>
      <c r="T3" s="18"/>
    </row>
    <row r="4" spans="1:34" s="1" customFormat="1" ht="87" customHeight="1" x14ac:dyDescent="0.25">
      <c r="A4" s="36" t="s">
        <v>3</v>
      </c>
      <c r="B4" s="17"/>
      <c r="C4" s="17"/>
      <c r="D4" s="17"/>
      <c r="E4" s="17"/>
      <c r="F4" s="17"/>
      <c r="G4" s="2"/>
      <c r="H4" s="2"/>
      <c r="I4" s="17"/>
      <c r="J4" s="17"/>
      <c r="K4" s="17"/>
      <c r="L4" s="17"/>
      <c r="M4" s="17"/>
      <c r="N4" s="17"/>
      <c r="R4" s="4"/>
      <c r="S4" s="5"/>
      <c r="Z4" s="19"/>
    </row>
    <row r="5" spans="1:34" s="6" customFormat="1" ht="60.75" customHeight="1" x14ac:dyDescent="0.15">
      <c r="A5" s="138" t="s">
        <v>5</v>
      </c>
      <c r="B5" s="141" t="s">
        <v>0</v>
      </c>
      <c r="C5" s="141" t="s">
        <v>6</v>
      </c>
      <c r="D5" s="141"/>
      <c r="E5" s="141" t="s">
        <v>7</v>
      </c>
      <c r="F5" s="141"/>
      <c r="G5" s="141" t="s">
        <v>8</v>
      </c>
      <c r="H5" s="141"/>
      <c r="I5" s="144" t="s">
        <v>1</v>
      </c>
      <c r="J5" s="144"/>
      <c r="K5" s="144"/>
      <c r="L5" s="144"/>
      <c r="M5" s="144"/>
      <c r="N5" s="144"/>
      <c r="O5" s="144"/>
      <c r="P5" s="144"/>
      <c r="Q5" s="144"/>
      <c r="R5" s="144"/>
      <c r="S5" s="145"/>
      <c r="T5" s="20"/>
      <c r="U5" s="20"/>
      <c r="V5" s="20"/>
      <c r="W5" s="20"/>
    </row>
    <row r="6" spans="1:34" s="6" customFormat="1" ht="60.75" customHeight="1" x14ac:dyDescent="0.15">
      <c r="A6" s="139"/>
      <c r="B6" s="142"/>
      <c r="C6" s="146" t="s">
        <v>34</v>
      </c>
      <c r="D6" s="146"/>
      <c r="E6" s="147" t="s">
        <v>34</v>
      </c>
      <c r="F6" s="147"/>
      <c r="G6" s="146" t="s">
        <v>34</v>
      </c>
      <c r="H6" s="147"/>
      <c r="I6" s="149" t="s">
        <v>35</v>
      </c>
      <c r="J6" s="150"/>
      <c r="K6" s="153" t="s">
        <v>9</v>
      </c>
      <c r="L6" s="152" t="s">
        <v>33</v>
      </c>
      <c r="M6" s="152" t="s">
        <v>10</v>
      </c>
      <c r="N6" s="152" t="s">
        <v>27</v>
      </c>
      <c r="O6" s="152" t="s">
        <v>11</v>
      </c>
      <c r="P6" s="152" t="s">
        <v>29</v>
      </c>
      <c r="Q6" s="152" t="s">
        <v>30</v>
      </c>
      <c r="R6" s="152" t="s">
        <v>31</v>
      </c>
      <c r="S6" s="154" t="s">
        <v>32</v>
      </c>
      <c r="T6" s="136"/>
      <c r="U6" s="136"/>
      <c r="V6" s="136"/>
      <c r="W6" s="136"/>
      <c r="AC6" s="21"/>
      <c r="AD6" s="126"/>
      <c r="AE6" s="126"/>
      <c r="AF6" s="21"/>
      <c r="AG6" s="126"/>
      <c r="AH6" s="126"/>
    </row>
    <row r="7" spans="1:34" s="6" customFormat="1" ht="60.75" customHeight="1" x14ac:dyDescent="0.15">
      <c r="A7" s="139"/>
      <c r="B7" s="142"/>
      <c r="C7" s="146"/>
      <c r="D7" s="146"/>
      <c r="E7" s="147"/>
      <c r="F7" s="147"/>
      <c r="G7" s="147"/>
      <c r="H7" s="147"/>
      <c r="I7" s="150"/>
      <c r="J7" s="150"/>
      <c r="K7" s="153"/>
      <c r="L7" s="152"/>
      <c r="M7" s="152"/>
      <c r="N7" s="153"/>
      <c r="O7" s="152"/>
      <c r="P7" s="152"/>
      <c r="Q7" s="152"/>
      <c r="R7" s="152"/>
      <c r="S7" s="154"/>
      <c r="T7" s="136"/>
      <c r="U7" s="136"/>
      <c r="V7" s="137"/>
      <c r="W7" s="136"/>
      <c r="AC7" s="21"/>
      <c r="AD7" s="22"/>
      <c r="AE7" s="22"/>
      <c r="AF7" s="21"/>
      <c r="AG7" s="8"/>
      <c r="AH7" s="8"/>
    </row>
    <row r="8" spans="1:34" s="6" customFormat="1" ht="60.75" customHeight="1" x14ac:dyDescent="0.15">
      <c r="A8" s="139"/>
      <c r="B8" s="142"/>
      <c r="C8" s="146"/>
      <c r="D8" s="146"/>
      <c r="E8" s="147"/>
      <c r="F8" s="147"/>
      <c r="G8" s="147"/>
      <c r="H8" s="147"/>
      <c r="I8" s="150"/>
      <c r="J8" s="150"/>
      <c r="K8" s="153"/>
      <c r="L8" s="152"/>
      <c r="M8" s="152"/>
      <c r="N8" s="153"/>
      <c r="O8" s="152"/>
      <c r="P8" s="152"/>
      <c r="Q8" s="152"/>
      <c r="R8" s="152"/>
      <c r="S8" s="154"/>
      <c r="T8" s="136"/>
      <c r="U8" s="136"/>
      <c r="V8" s="137"/>
      <c r="W8" s="136"/>
      <c r="AC8" s="21"/>
      <c r="AD8" s="8"/>
      <c r="AE8" s="8"/>
      <c r="AF8" s="21"/>
      <c r="AG8" s="8"/>
      <c r="AH8" s="8"/>
    </row>
    <row r="9" spans="1:34" s="7" customFormat="1" ht="60.75" customHeight="1" x14ac:dyDescent="0.15">
      <c r="A9" s="140"/>
      <c r="B9" s="143"/>
      <c r="C9" s="89"/>
      <c r="D9" s="89"/>
      <c r="E9" s="90"/>
      <c r="F9" s="90"/>
      <c r="G9" s="127" t="s">
        <v>12</v>
      </c>
      <c r="H9" s="127"/>
      <c r="I9" s="157" t="s">
        <v>37</v>
      </c>
      <c r="J9" s="157"/>
      <c r="K9" s="113" t="s">
        <v>13</v>
      </c>
      <c r="L9" s="113" t="s">
        <v>14</v>
      </c>
      <c r="M9" s="113" t="s">
        <v>15</v>
      </c>
      <c r="N9" s="113" t="s">
        <v>16</v>
      </c>
      <c r="O9" s="113" t="s">
        <v>17</v>
      </c>
      <c r="P9" s="113" t="s">
        <v>18</v>
      </c>
      <c r="Q9" s="113" t="s">
        <v>19</v>
      </c>
      <c r="R9" s="113" t="s">
        <v>20</v>
      </c>
      <c r="S9" s="93" t="s">
        <v>21</v>
      </c>
      <c r="T9" s="23"/>
      <c r="U9" s="23"/>
      <c r="V9" s="23"/>
      <c r="W9" s="23"/>
      <c r="AC9" s="21"/>
      <c r="AD9" s="8"/>
      <c r="AE9" s="8"/>
      <c r="AF9" s="21"/>
      <c r="AG9" s="8"/>
      <c r="AH9" s="8"/>
    </row>
    <row r="10" spans="1:34" s="85" customFormat="1" ht="69.95" customHeight="1" x14ac:dyDescent="0.15">
      <c r="A10" s="94" t="s">
        <v>124</v>
      </c>
      <c r="B10" s="95" t="s">
        <v>123</v>
      </c>
      <c r="C10" s="166">
        <v>45911</v>
      </c>
      <c r="D10" s="167" t="str">
        <f t="shared" ref="D10:D12" si="0">TEXT(C10,"aaa")</f>
        <v>木</v>
      </c>
      <c r="E10" s="97">
        <f t="shared" ref="E10:E12" si="1">+G10-1</f>
        <v>45918</v>
      </c>
      <c r="F10" s="97" t="str">
        <f t="shared" ref="F10:F12" si="2">TEXT(E10,"aaa")</f>
        <v>木</v>
      </c>
      <c r="G10" s="97">
        <v>45919</v>
      </c>
      <c r="H10" s="97" t="str">
        <f t="shared" ref="H10:H12" si="3">TEXT(G10,"aaa")</f>
        <v>金</v>
      </c>
      <c r="I10" s="97">
        <f t="shared" ref="I10:I12" si="4">+G10+12</f>
        <v>45931</v>
      </c>
      <c r="J10" s="97" t="str">
        <f t="shared" ref="J10:J12" si="5">TEXT(I10,"aaa")</f>
        <v>水</v>
      </c>
      <c r="K10" s="97">
        <f t="shared" ref="K10:K17" si="6">+$I10+7</f>
        <v>45938</v>
      </c>
      <c r="L10" s="97">
        <f t="shared" ref="L10:L17" si="7">+$I10+12</f>
        <v>45943</v>
      </c>
      <c r="M10" s="97">
        <f t="shared" ref="M10:M17" si="8">+$I10+13</f>
        <v>45944</v>
      </c>
      <c r="N10" s="97">
        <f t="shared" ref="N10:N17" si="9">+$I10+15</f>
        <v>45946</v>
      </c>
      <c r="O10" s="97">
        <f t="shared" ref="O10:O17" si="10">+$I10+16</f>
        <v>45947</v>
      </c>
      <c r="P10" s="97">
        <f t="shared" ref="P10:P17" si="11">+$I10+17</f>
        <v>45948</v>
      </c>
      <c r="Q10" s="97">
        <f t="shared" ref="Q10:Q17" si="12">+$I10+18</f>
        <v>45949</v>
      </c>
      <c r="R10" s="97">
        <f t="shared" ref="R10:R17" si="13">+$I10+20</f>
        <v>45951</v>
      </c>
      <c r="S10" s="99">
        <f t="shared" ref="S10:S17" si="14">+$I10+23</f>
        <v>45954</v>
      </c>
      <c r="T10" s="84"/>
      <c r="U10" s="84"/>
      <c r="V10" s="84"/>
      <c r="W10" s="84"/>
      <c r="AC10" s="86"/>
      <c r="AD10" s="87"/>
      <c r="AE10" s="87"/>
      <c r="AF10" s="86"/>
      <c r="AG10" s="87"/>
      <c r="AH10" s="87"/>
    </row>
    <row r="11" spans="1:34" s="6" customFormat="1" ht="69.95" customHeight="1" x14ac:dyDescent="0.15">
      <c r="A11" s="73" t="s">
        <v>125</v>
      </c>
      <c r="B11" s="74" t="s">
        <v>122</v>
      </c>
      <c r="C11" s="117">
        <v>45918</v>
      </c>
      <c r="D11" s="102" t="str">
        <f t="shared" si="0"/>
        <v>木</v>
      </c>
      <c r="E11" s="39">
        <f t="shared" si="1"/>
        <v>45925</v>
      </c>
      <c r="F11" s="39" t="str">
        <f t="shared" si="2"/>
        <v>木</v>
      </c>
      <c r="G11" s="39">
        <v>45926</v>
      </c>
      <c r="H11" s="39" t="str">
        <f t="shared" si="3"/>
        <v>金</v>
      </c>
      <c r="I11" s="39">
        <f t="shared" si="4"/>
        <v>45938</v>
      </c>
      <c r="J11" s="39" t="str">
        <f t="shared" si="5"/>
        <v>水</v>
      </c>
      <c r="K11" s="39">
        <f t="shared" si="6"/>
        <v>45945</v>
      </c>
      <c r="L11" s="39">
        <f t="shared" si="7"/>
        <v>45950</v>
      </c>
      <c r="M11" s="39">
        <f t="shared" si="8"/>
        <v>45951</v>
      </c>
      <c r="N11" s="39">
        <f t="shared" si="9"/>
        <v>45953</v>
      </c>
      <c r="O11" s="39">
        <f t="shared" si="10"/>
        <v>45954</v>
      </c>
      <c r="P11" s="39">
        <f t="shared" si="11"/>
        <v>45955</v>
      </c>
      <c r="Q11" s="39">
        <f t="shared" si="12"/>
        <v>45956</v>
      </c>
      <c r="R11" s="39">
        <f t="shared" si="13"/>
        <v>45958</v>
      </c>
      <c r="S11" s="41">
        <f t="shared" si="14"/>
        <v>45961</v>
      </c>
      <c r="T11" s="24"/>
      <c r="U11" s="24"/>
      <c r="V11" s="24"/>
      <c r="W11" s="24"/>
      <c r="AC11" s="21"/>
      <c r="AD11" s="79"/>
      <c r="AE11" s="79"/>
      <c r="AF11" s="21"/>
      <c r="AG11" s="79"/>
      <c r="AH11" s="79"/>
    </row>
    <row r="12" spans="1:34" s="6" customFormat="1" ht="69.95" customHeight="1" x14ac:dyDescent="0.15">
      <c r="A12" s="73" t="s">
        <v>126</v>
      </c>
      <c r="B12" s="74" t="s">
        <v>127</v>
      </c>
      <c r="C12" s="39">
        <f t="shared" ref="C12" si="15">G12-7</f>
        <v>45926</v>
      </c>
      <c r="D12" s="74" t="str">
        <f t="shared" si="0"/>
        <v>金</v>
      </c>
      <c r="E12" s="39">
        <f t="shared" si="1"/>
        <v>45932</v>
      </c>
      <c r="F12" s="39" t="str">
        <f t="shared" si="2"/>
        <v>木</v>
      </c>
      <c r="G12" s="39">
        <v>45933</v>
      </c>
      <c r="H12" s="39" t="str">
        <f t="shared" si="3"/>
        <v>金</v>
      </c>
      <c r="I12" s="39">
        <f t="shared" si="4"/>
        <v>45945</v>
      </c>
      <c r="J12" s="39" t="str">
        <f t="shared" si="5"/>
        <v>水</v>
      </c>
      <c r="K12" s="39">
        <f t="shared" si="6"/>
        <v>45952</v>
      </c>
      <c r="L12" s="39">
        <f t="shared" si="7"/>
        <v>45957</v>
      </c>
      <c r="M12" s="39">
        <f t="shared" si="8"/>
        <v>45958</v>
      </c>
      <c r="N12" s="39">
        <f t="shared" si="9"/>
        <v>45960</v>
      </c>
      <c r="O12" s="39">
        <f t="shared" si="10"/>
        <v>45961</v>
      </c>
      <c r="P12" s="39">
        <f t="shared" si="11"/>
        <v>45962</v>
      </c>
      <c r="Q12" s="39">
        <f t="shared" si="12"/>
        <v>45963</v>
      </c>
      <c r="R12" s="39">
        <f t="shared" si="13"/>
        <v>45965</v>
      </c>
      <c r="S12" s="41">
        <f t="shared" si="14"/>
        <v>45968</v>
      </c>
      <c r="T12" s="24"/>
      <c r="U12" s="24"/>
      <c r="V12" s="24"/>
      <c r="W12" s="24"/>
      <c r="AC12" s="21"/>
      <c r="AD12" s="116"/>
      <c r="AE12" s="116"/>
      <c r="AF12" s="21"/>
      <c r="AG12" s="116"/>
      <c r="AH12" s="116"/>
    </row>
    <row r="13" spans="1:34" s="6" customFormat="1" ht="69.95" customHeight="1" x14ac:dyDescent="0.15">
      <c r="A13" s="73" t="s">
        <v>128</v>
      </c>
      <c r="B13" s="74" t="s">
        <v>131</v>
      </c>
      <c r="C13" s="39">
        <f t="shared" ref="C13:C14" si="16">G13-7</f>
        <v>45933</v>
      </c>
      <c r="D13" s="74" t="str">
        <f t="shared" ref="D13:D14" si="17">TEXT(C13,"aaa")</f>
        <v>金</v>
      </c>
      <c r="E13" s="39">
        <f t="shared" ref="E10:E13" si="18">+G13-1</f>
        <v>45939</v>
      </c>
      <c r="F13" s="39" t="str">
        <f t="shared" ref="F10:F13" si="19">TEXT(E13,"aaa")</f>
        <v>木</v>
      </c>
      <c r="G13" s="39">
        <v>45940</v>
      </c>
      <c r="H13" s="39" t="str">
        <f t="shared" ref="H10:H13" si="20">TEXT(G13,"aaa")</f>
        <v>金</v>
      </c>
      <c r="I13" s="39">
        <f t="shared" ref="I10:I13" si="21">+G13+12</f>
        <v>45952</v>
      </c>
      <c r="J13" s="39" t="str">
        <f t="shared" ref="J10:J13" si="22">TEXT(I13,"aaa")</f>
        <v>水</v>
      </c>
      <c r="K13" s="39">
        <f t="shared" si="6"/>
        <v>45959</v>
      </c>
      <c r="L13" s="39">
        <f t="shared" si="7"/>
        <v>45964</v>
      </c>
      <c r="M13" s="39">
        <f t="shared" si="8"/>
        <v>45965</v>
      </c>
      <c r="N13" s="39">
        <f t="shared" si="9"/>
        <v>45967</v>
      </c>
      <c r="O13" s="39">
        <f t="shared" si="10"/>
        <v>45968</v>
      </c>
      <c r="P13" s="39">
        <f t="shared" si="11"/>
        <v>45969</v>
      </c>
      <c r="Q13" s="39">
        <f t="shared" si="12"/>
        <v>45970</v>
      </c>
      <c r="R13" s="39">
        <f t="shared" si="13"/>
        <v>45972</v>
      </c>
      <c r="S13" s="41">
        <f t="shared" si="14"/>
        <v>45975</v>
      </c>
      <c r="T13" s="24"/>
      <c r="U13" s="24"/>
      <c r="V13" s="24"/>
      <c r="W13" s="24"/>
      <c r="AC13" s="21"/>
      <c r="AD13" s="101"/>
      <c r="AE13" s="101"/>
      <c r="AF13" s="21"/>
      <c r="AG13" s="101"/>
      <c r="AH13" s="101"/>
    </row>
    <row r="14" spans="1:34" s="6" customFormat="1" ht="69.95" customHeight="1" x14ac:dyDescent="0.15">
      <c r="A14" s="73" t="s">
        <v>136</v>
      </c>
      <c r="B14" s="74" t="s">
        <v>132</v>
      </c>
      <c r="C14" s="117">
        <v>45939</v>
      </c>
      <c r="D14" s="102" t="str">
        <f t="shared" si="17"/>
        <v>木</v>
      </c>
      <c r="E14" s="39">
        <f t="shared" ref="E14:E15" si="23">+G14-1</f>
        <v>45946</v>
      </c>
      <c r="F14" s="39" t="str">
        <f t="shared" ref="F14:F15" si="24">TEXT(E14,"aaa")</f>
        <v>木</v>
      </c>
      <c r="G14" s="39">
        <v>45947</v>
      </c>
      <c r="H14" s="39" t="str">
        <f t="shared" ref="H14:H15" si="25">TEXT(G14,"aaa")</f>
        <v>金</v>
      </c>
      <c r="I14" s="39">
        <f t="shared" ref="I14:I15" si="26">+G14+12</f>
        <v>45959</v>
      </c>
      <c r="J14" s="39" t="str">
        <f t="shared" ref="J14:J15" si="27">TEXT(I14,"aaa")</f>
        <v>水</v>
      </c>
      <c r="K14" s="39">
        <f t="shared" si="6"/>
        <v>45966</v>
      </c>
      <c r="L14" s="39">
        <f t="shared" si="7"/>
        <v>45971</v>
      </c>
      <c r="M14" s="39">
        <f t="shared" si="8"/>
        <v>45972</v>
      </c>
      <c r="N14" s="39">
        <f t="shared" si="9"/>
        <v>45974</v>
      </c>
      <c r="O14" s="39">
        <f t="shared" si="10"/>
        <v>45975</v>
      </c>
      <c r="P14" s="39">
        <f t="shared" si="11"/>
        <v>45976</v>
      </c>
      <c r="Q14" s="39">
        <f t="shared" si="12"/>
        <v>45977</v>
      </c>
      <c r="R14" s="39">
        <f t="shared" si="13"/>
        <v>45979</v>
      </c>
      <c r="S14" s="41">
        <f t="shared" si="14"/>
        <v>45982</v>
      </c>
      <c r="T14" s="24"/>
      <c r="U14" s="24"/>
      <c r="V14" s="24"/>
      <c r="W14" s="24"/>
      <c r="AC14" s="21"/>
      <c r="AD14" s="101"/>
      <c r="AE14" s="101"/>
      <c r="AF14" s="21"/>
      <c r="AG14" s="101"/>
      <c r="AH14" s="101"/>
    </row>
    <row r="15" spans="1:34" s="6" customFormat="1" ht="69.95" customHeight="1" x14ac:dyDescent="0.15">
      <c r="A15" s="73" t="s">
        <v>129</v>
      </c>
      <c r="B15" s="74" t="s">
        <v>133</v>
      </c>
      <c r="C15" s="39">
        <f t="shared" ref="C15" si="28">G15-7</f>
        <v>45947</v>
      </c>
      <c r="D15" s="74" t="str">
        <f t="shared" ref="D14:D15" si="29">TEXT(C15,"aaa")</f>
        <v>金</v>
      </c>
      <c r="E15" s="39">
        <f t="shared" si="23"/>
        <v>45953</v>
      </c>
      <c r="F15" s="39" t="str">
        <f t="shared" si="24"/>
        <v>木</v>
      </c>
      <c r="G15" s="39">
        <v>45954</v>
      </c>
      <c r="H15" s="39" t="str">
        <f t="shared" si="25"/>
        <v>金</v>
      </c>
      <c r="I15" s="39">
        <f t="shared" si="26"/>
        <v>45966</v>
      </c>
      <c r="J15" s="39" t="str">
        <f t="shared" si="27"/>
        <v>水</v>
      </c>
      <c r="K15" s="39">
        <f t="shared" si="6"/>
        <v>45973</v>
      </c>
      <c r="L15" s="39">
        <f t="shared" si="7"/>
        <v>45978</v>
      </c>
      <c r="M15" s="39">
        <f t="shared" si="8"/>
        <v>45979</v>
      </c>
      <c r="N15" s="39">
        <f t="shared" si="9"/>
        <v>45981</v>
      </c>
      <c r="O15" s="39">
        <f t="shared" si="10"/>
        <v>45982</v>
      </c>
      <c r="P15" s="39">
        <f t="shared" si="11"/>
        <v>45983</v>
      </c>
      <c r="Q15" s="39">
        <f t="shared" si="12"/>
        <v>45984</v>
      </c>
      <c r="R15" s="39">
        <f t="shared" si="13"/>
        <v>45986</v>
      </c>
      <c r="S15" s="41">
        <f t="shared" si="14"/>
        <v>45989</v>
      </c>
      <c r="T15" s="24"/>
      <c r="U15" s="24"/>
      <c r="V15" s="24"/>
      <c r="W15" s="24"/>
      <c r="AC15" s="21"/>
      <c r="AD15" s="101"/>
      <c r="AE15" s="101"/>
      <c r="AF15" s="21"/>
      <c r="AG15" s="101"/>
      <c r="AH15" s="101"/>
    </row>
    <row r="16" spans="1:34" s="6" customFormat="1" ht="69.95" customHeight="1" x14ac:dyDescent="0.15">
      <c r="A16" s="73" t="s">
        <v>130</v>
      </c>
      <c r="B16" s="74" t="s">
        <v>134</v>
      </c>
      <c r="C16" s="39">
        <f t="shared" ref="C16:C17" si="30">G16-7</f>
        <v>45954</v>
      </c>
      <c r="D16" s="74" t="str">
        <f t="shared" ref="D16:D17" si="31">TEXT(C16,"aaa")</f>
        <v>金</v>
      </c>
      <c r="E16" s="39">
        <f t="shared" ref="E16:E17" si="32">+G16-1</f>
        <v>45960</v>
      </c>
      <c r="F16" s="39" t="str">
        <f t="shared" ref="F16:F17" si="33">TEXT(E16,"aaa")</f>
        <v>木</v>
      </c>
      <c r="G16" s="39">
        <v>45961</v>
      </c>
      <c r="H16" s="39" t="str">
        <f t="shared" ref="H16:H17" si="34">TEXT(G16,"aaa")</f>
        <v>金</v>
      </c>
      <c r="I16" s="39">
        <f t="shared" ref="I16:I17" si="35">+G16+12</f>
        <v>45973</v>
      </c>
      <c r="J16" s="39" t="str">
        <f t="shared" ref="J15:J17" si="36">TEXT(I16,"aaa")</f>
        <v>水</v>
      </c>
      <c r="K16" s="39">
        <f t="shared" si="6"/>
        <v>45980</v>
      </c>
      <c r="L16" s="39">
        <f t="shared" si="7"/>
        <v>45985</v>
      </c>
      <c r="M16" s="39">
        <f t="shared" si="8"/>
        <v>45986</v>
      </c>
      <c r="N16" s="39">
        <f t="shared" si="9"/>
        <v>45988</v>
      </c>
      <c r="O16" s="39">
        <f t="shared" si="10"/>
        <v>45989</v>
      </c>
      <c r="P16" s="39">
        <f t="shared" si="11"/>
        <v>45990</v>
      </c>
      <c r="Q16" s="39">
        <f t="shared" si="12"/>
        <v>45991</v>
      </c>
      <c r="R16" s="39">
        <f t="shared" si="13"/>
        <v>45993</v>
      </c>
      <c r="S16" s="41">
        <f t="shared" si="14"/>
        <v>45996</v>
      </c>
      <c r="T16" s="109"/>
      <c r="U16" s="24"/>
      <c r="V16" s="24"/>
      <c r="W16" s="24"/>
      <c r="AC16" s="21"/>
      <c r="AD16" s="101"/>
      <c r="AE16" s="101"/>
      <c r="AF16" s="21"/>
      <c r="AG16" s="101"/>
      <c r="AH16" s="101"/>
    </row>
    <row r="17" spans="1:34" s="6" customFormat="1" ht="69.95" customHeight="1" x14ac:dyDescent="0.15">
      <c r="A17" s="114" t="s">
        <v>137</v>
      </c>
      <c r="B17" s="115" t="s">
        <v>135</v>
      </c>
      <c r="C17" s="165">
        <v>45960</v>
      </c>
      <c r="D17" s="164" t="str">
        <f t="shared" si="31"/>
        <v>木</v>
      </c>
      <c r="E17" s="110">
        <f t="shared" si="32"/>
        <v>45967</v>
      </c>
      <c r="F17" s="110" t="str">
        <f t="shared" si="33"/>
        <v>木</v>
      </c>
      <c r="G17" s="110">
        <v>45968</v>
      </c>
      <c r="H17" s="110" t="str">
        <f t="shared" si="34"/>
        <v>金</v>
      </c>
      <c r="I17" s="110">
        <f t="shared" si="35"/>
        <v>45980</v>
      </c>
      <c r="J17" s="110" t="str">
        <f t="shared" si="36"/>
        <v>水</v>
      </c>
      <c r="K17" s="110">
        <f t="shared" si="6"/>
        <v>45987</v>
      </c>
      <c r="L17" s="110">
        <f t="shared" si="7"/>
        <v>45992</v>
      </c>
      <c r="M17" s="110">
        <f t="shared" si="8"/>
        <v>45993</v>
      </c>
      <c r="N17" s="110">
        <f t="shared" si="9"/>
        <v>45995</v>
      </c>
      <c r="O17" s="110">
        <f t="shared" si="10"/>
        <v>45996</v>
      </c>
      <c r="P17" s="110">
        <f t="shared" si="11"/>
        <v>45997</v>
      </c>
      <c r="Q17" s="110">
        <f t="shared" si="12"/>
        <v>45998</v>
      </c>
      <c r="R17" s="110">
        <f t="shared" si="13"/>
        <v>46000</v>
      </c>
      <c r="S17" s="111">
        <f t="shared" si="14"/>
        <v>46003</v>
      </c>
      <c r="T17" s="109"/>
      <c r="U17" s="24"/>
      <c r="V17" s="24"/>
      <c r="W17" s="24"/>
      <c r="AC17" s="21"/>
      <c r="AD17" s="112"/>
      <c r="AE17" s="112"/>
      <c r="AF17" s="21"/>
      <c r="AG17" s="112"/>
      <c r="AH17" s="112"/>
    </row>
    <row r="18" spans="1:34" s="6" customFormat="1" ht="69.95" customHeight="1" x14ac:dyDescent="0.15">
      <c r="A18" s="69"/>
      <c r="B18" s="48"/>
      <c r="C18" s="50"/>
      <c r="D18" s="48"/>
      <c r="E18" s="50"/>
      <c r="F18" s="50"/>
      <c r="G18" s="50"/>
      <c r="H18" s="50"/>
      <c r="I18" s="50"/>
      <c r="J18" s="50"/>
      <c r="K18" s="50"/>
      <c r="L18" s="50"/>
      <c r="M18" s="50"/>
      <c r="N18" s="50"/>
      <c r="O18" s="50"/>
      <c r="P18" s="50"/>
      <c r="Q18" s="50"/>
      <c r="R18" s="50"/>
      <c r="S18" s="50"/>
      <c r="T18" s="109"/>
      <c r="U18" s="24"/>
      <c r="V18" s="24"/>
      <c r="W18" s="24"/>
      <c r="AC18" s="21"/>
      <c r="AD18" s="112"/>
      <c r="AE18" s="112"/>
      <c r="AF18" s="21"/>
      <c r="AG18" s="112"/>
      <c r="AH18" s="112"/>
    </row>
    <row r="19" spans="1:34" s="6" customFormat="1" ht="69.95" customHeight="1" x14ac:dyDescent="0.15">
      <c r="A19" s="69"/>
      <c r="B19" s="48"/>
      <c r="C19" s="50"/>
      <c r="D19" s="48"/>
      <c r="E19" s="50"/>
      <c r="F19" s="50"/>
      <c r="G19" s="50"/>
      <c r="H19" s="50"/>
      <c r="I19" s="50"/>
      <c r="J19" s="50"/>
      <c r="K19" s="50"/>
      <c r="L19" s="50"/>
      <c r="M19" s="50"/>
      <c r="N19" s="50"/>
      <c r="O19" s="50"/>
      <c r="P19" s="50"/>
      <c r="Q19" s="50"/>
      <c r="R19" s="50"/>
      <c r="S19" s="50"/>
      <c r="T19" s="24"/>
      <c r="U19" s="24"/>
      <c r="V19" s="24"/>
      <c r="W19" s="24"/>
      <c r="AC19" s="21"/>
      <c r="AD19" s="46"/>
      <c r="AE19" s="46"/>
      <c r="AF19" s="21"/>
      <c r="AG19" s="46"/>
      <c r="AH19" s="46"/>
    </row>
    <row r="20" spans="1:34" s="6" customFormat="1" ht="69.95" customHeight="1" x14ac:dyDescent="0.15">
      <c r="A20" s="47"/>
      <c r="B20" s="48"/>
      <c r="C20" s="49"/>
      <c r="D20" s="48"/>
      <c r="E20" s="50"/>
      <c r="F20" s="48"/>
      <c r="G20" s="72"/>
      <c r="H20" s="48"/>
      <c r="I20" s="50"/>
      <c r="J20" s="48"/>
      <c r="K20" s="50"/>
      <c r="L20" s="50"/>
      <c r="M20" s="50"/>
      <c r="N20" s="50"/>
      <c r="O20" s="50"/>
      <c r="P20" s="50"/>
      <c r="Q20" s="50"/>
      <c r="R20" s="50"/>
      <c r="S20" s="50"/>
      <c r="T20" s="24"/>
      <c r="U20" s="24"/>
      <c r="V20" s="24"/>
      <c r="W20" s="24"/>
    </row>
    <row r="21" spans="1:34" s="6" customFormat="1" ht="30.75" customHeight="1" x14ac:dyDescent="0.15">
      <c r="A21" s="47"/>
      <c r="B21" s="48"/>
      <c r="C21" s="49"/>
      <c r="D21" s="48"/>
      <c r="E21" s="52"/>
      <c r="F21" s="48"/>
      <c r="G21" s="51"/>
      <c r="H21" s="48"/>
      <c r="I21" s="50"/>
      <c r="J21" s="48"/>
      <c r="K21" s="50"/>
      <c r="L21" s="50"/>
      <c r="M21" s="50"/>
      <c r="N21" s="50"/>
      <c r="O21" s="50"/>
      <c r="P21" s="50"/>
      <c r="Q21" s="50"/>
      <c r="R21" s="50"/>
      <c r="S21" s="50"/>
    </row>
    <row r="22" spans="1:34" s="6" customFormat="1" ht="30.75" customHeight="1" x14ac:dyDescent="0.15">
      <c r="Q22" s="25"/>
      <c r="R22" s="25"/>
    </row>
    <row r="23" spans="1:34" s="6" customFormat="1" ht="30.75" customHeight="1" x14ac:dyDescent="0.15">
      <c r="Q23" s="25"/>
      <c r="R23" s="25"/>
    </row>
    <row r="24" spans="1:34" s="6" customFormat="1" ht="30.75" customHeight="1" x14ac:dyDescent="0.15">
      <c r="Q24" s="25"/>
      <c r="R24" s="25"/>
    </row>
    <row r="25" spans="1:34" s="6" customFormat="1" ht="30.75" customHeight="1" x14ac:dyDescent="0.15">
      <c r="Q25" s="25"/>
      <c r="R25" s="25"/>
    </row>
    <row r="26" spans="1:34" s="6" customFormat="1" ht="30.75" customHeight="1" x14ac:dyDescent="0.15">
      <c r="Q26" s="25"/>
      <c r="R26" s="25"/>
    </row>
    <row r="27" spans="1:34" s="6" customFormat="1" ht="30.75" customHeight="1" x14ac:dyDescent="0.15">
      <c r="Q27" s="25"/>
      <c r="R27" s="25"/>
    </row>
    <row r="28" spans="1:34" s="6" customFormat="1" ht="30.75" customHeight="1" x14ac:dyDescent="0.15">
      <c r="Q28" s="25"/>
      <c r="R28" s="25"/>
    </row>
    <row r="29" spans="1:34" s="6" customFormat="1" ht="30.75" customHeight="1" x14ac:dyDescent="0.15">
      <c r="Q29" s="25"/>
      <c r="R29" s="25"/>
    </row>
    <row r="30" spans="1:34" s="6" customFormat="1" ht="30.75" customHeight="1" x14ac:dyDescent="0.15">
      <c r="Q30" s="25"/>
      <c r="R30" s="25"/>
    </row>
    <row r="31" spans="1:34" s="6" customFormat="1" ht="30.75" customHeight="1" x14ac:dyDescent="0.15">
      <c r="Q31" s="25"/>
      <c r="R31" s="25"/>
    </row>
    <row r="32" spans="1:34" s="6" customFormat="1" ht="30.75" customHeight="1" x14ac:dyDescent="0.15">
      <c r="Q32" s="25"/>
      <c r="R32" s="25"/>
    </row>
    <row r="33" spans="1:256" s="6" customFormat="1" ht="30.75" customHeight="1" x14ac:dyDescent="0.15">
      <c r="Q33" s="25"/>
      <c r="R33" s="25"/>
    </row>
    <row r="34" spans="1:256" s="6" customFormat="1" ht="30.75" customHeight="1" x14ac:dyDescent="0.15">
      <c r="Q34" s="25"/>
      <c r="R34" s="25"/>
    </row>
    <row r="35" spans="1:256" s="6" customFormat="1" ht="30.75" customHeight="1" x14ac:dyDescent="0.15">
      <c r="Q35" s="25"/>
      <c r="R35" s="25"/>
      <c r="AD35" s="27"/>
    </row>
    <row r="36" spans="1:256" s="6" customFormat="1" ht="30.75" customHeight="1" x14ac:dyDescent="0.15">
      <c r="Q36" s="26"/>
      <c r="R36" s="26"/>
      <c r="AD36" s="27"/>
    </row>
    <row r="37" spans="1:256" s="6" customFormat="1" ht="30.75" customHeight="1" x14ac:dyDescent="0.15">
      <c r="Q37" s="26"/>
      <c r="R37" s="26"/>
      <c r="AD37" s="27"/>
    </row>
    <row r="38" spans="1:256" s="6" customFormat="1" ht="30.75" customHeight="1" x14ac:dyDescent="0.15">
      <c r="Q38" s="26"/>
      <c r="R38" s="26"/>
      <c r="AD38" s="27"/>
    </row>
    <row r="39" spans="1:256" s="6" customFormat="1" ht="30.75" customHeight="1" x14ac:dyDescent="0.15">
      <c r="Q39" s="26"/>
      <c r="R39" s="26"/>
      <c r="AD39" s="27"/>
    </row>
    <row r="40" spans="1:256" s="6" customFormat="1" ht="30.75" customHeight="1" x14ac:dyDescent="0.15">
      <c r="Q40" s="26"/>
      <c r="R40" s="26"/>
      <c r="AD40" s="27"/>
    </row>
    <row r="41" spans="1:256" s="6" customFormat="1" ht="30.75" customHeight="1" x14ac:dyDescent="0.15">
      <c r="Q41" s="26"/>
      <c r="R41" s="26"/>
      <c r="AD41" s="27"/>
    </row>
    <row r="42" spans="1:256" s="6" customFormat="1" ht="48.75" customHeight="1" x14ac:dyDescent="0.25">
      <c r="Q42" s="26"/>
      <c r="R42" s="26"/>
      <c r="Z42" s="1"/>
      <c r="AA42" s="1"/>
      <c r="AB42" s="1"/>
      <c r="AC42" s="1"/>
      <c r="AD42" s="27"/>
    </row>
    <row r="43" spans="1:256" s="7" customFormat="1" ht="31.5" customHeight="1" x14ac:dyDescent="0.25">
      <c r="G43" s="6"/>
      <c r="H43" s="6"/>
      <c r="I43" s="6"/>
      <c r="J43" s="6"/>
      <c r="K43" s="6"/>
      <c r="L43" s="6"/>
      <c r="M43" s="6"/>
      <c r="N43" s="6"/>
      <c r="O43" s="6"/>
      <c r="P43" s="6"/>
      <c r="Q43" s="26"/>
      <c r="R43" s="26"/>
      <c r="S43" s="6"/>
      <c r="Z43" s="1"/>
      <c r="AA43" s="1"/>
      <c r="AB43" s="1"/>
      <c r="AC43" s="1"/>
      <c r="AD43" s="27"/>
      <c r="AE43" s="6"/>
    </row>
    <row r="44" spans="1:256" s="9" customFormat="1" ht="24.75" hidden="1" customHeight="1" x14ac:dyDescent="0.25">
      <c r="G44" s="7"/>
      <c r="H44" s="7"/>
      <c r="I44" s="7"/>
      <c r="J44" s="7"/>
      <c r="K44" s="7"/>
      <c r="L44" s="7"/>
      <c r="M44" s="7"/>
      <c r="N44" s="7"/>
      <c r="O44" s="7"/>
      <c r="P44" s="7"/>
      <c r="Q44" s="26"/>
      <c r="R44" s="26"/>
      <c r="S44" s="7"/>
      <c r="W44" s="1"/>
      <c r="X44" s="1"/>
      <c r="Y44" s="1"/>
      <c r="Z44" s="1"/>
      <c r="AA44" s="1"/>
      <c r="AB44" s="1"/>
      <c r="AC44" s="1"/>
      <c r="AD44" s="27"/>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s="1" customFormat="1" ht="78.75" customHeight="1" x14ac:dyDescent="0.3">
      <c r="O45" s="9"/>
      <c r="P45" s="9"/>
      <c r="Q45" s="9"/>
      <c r="R45" s="9"/>
      <c r="S45" s="9"/>
      <c r="T45" s="30"/>
      <c r="AB45" s="3"/>
      <c r="AC45" s="3"/>
      <c r="AD45" s="3"/>
      <c r="AE45" s="3"/>
      <c r="AF45" s="27"/>
    </row>
    <row r="46" spans="1:256" ht="40.5" customHeight="1" x14ac:dyDescent="0.25">
      <c r="A46" s="128" t="s">
        <v>38</v>
      </c>
      <c r="B46" s="128"/>
      <c r="C46" s="128"/>
      <c r="D46" s="128"/>
      <c r="E46" s="128"/>
      <c r="F46" s="128"/>
      <c r="O46" s="1"/>
      <c r="P46" s="1"/>
      <c r="Q46" s="1"/>
      <c r="R46" s="1"/>
      <c r="S46" s="30"/>
    </row>
    <row r="47" spans="1:256" ht="52.5" customHeight="1" x14ac:dyDescent="0.15">
      <c r="A47" s="128"/>
      <c r="B47" s="128"/>
      <c r="C47" s="128"/>
      <c r="D47" s="128"/>
      <c r="E47" s="128"/>
      <c r="F47" s="128"/>
    </row>
    <row r="48" spans="1:256" s="40" customFormat="1" ht="13.5" customHeight="1" x14ac:dyDescent="0.15">
      <c r="A48" s="128"/>
      <c r="B48" s="128"/>
      <c r="C48" s="128"/>
      <c r="D48" s="128"/>
      <c r="E48" s="128"/>
      <c r="F48" s="128"/>
      <c r="G48"/>
      <c r="H48"/>
      <c r="I48"/>
      <c r="J48"/>
      <c r="K48"/>
      <c r="L48"/>
      <c r="M48"/>
      <c r="N48"/>
      <c r="O48"/>
      <c r="P48"/>
      <c r="Q48"/>
      <c r="R48"/>
      <c r="S48"/>
    </row>
    <row r="49" spans="1:34" s="40" customFormat="1" ht="13.5" customHeight="1" x14ac:dyDescent="0.15">
      <c r="A49" s="129"/>
      <c r="B49" s="129"/>
      <c r="C49" s="129"/>
      <c r="D49" s="129"/>
      <c r="E49" s="129"/>
      <c r="F49" s="129"/>
    </row>
    <row r="50" spans="1:34" s="40" customFormat="1" ht="55.5" customHeight="1" thickBot="1" x14ac:dyDescent="0.2">
      <c r="A50" s="28" t="s">
        <v>2</v>
      </c>
      <c r="B50" s="161" t="s">
        <v>25</v>
      </c>
      <c r="C50" s="162"/>
      <c r="D50" s="162"/>
      <c r="E50" s="162"/>
      <c r="F50" s="162"/>
      <c r="G50" s="162"/>
      <c r="H50" s="163"/>
      <c r="I50" s="158" t="s">
        <v>22</v>
      </c>
      <c r="J50" s="159"/>
      <c r="K50" s="159"/>
      <c r="L50" s="159"/>
      <c r="M50" s="159"/>
      <c r="N50" s="160"/>
    </row>
    <row r="51" spans="1:34" s="40" customFormat="1" ht="58.5" customHeight="1" thickTop="1" x14ac:dyDescent="0.15">
      <c r="A51" s="118" t="s">
        <v>23</v>
      </c>
      <c r="B51" s="120" t="s">
        <v>36</v>
      </c>
      <c r="C51" s="121"/>
      <c r="D51" s="121"/>
      <c r="E51" s="121"/>
      <c r="F51" s="121"/>
      <c r="G51" s="121"/>
      <c r="H51" s="122"/>
      <c r="I51" s="42" t="s">
        <v>26</v>
      </c>
      <c r="J51" s="32"/>
      <c r="K51" s="33"/>
      <c r="L51" s="32"/>
      <c r="M51" s="32"/>
      <c r="N51" s="43" t="s">
        <v>28</v>
      </c>
    </row>
    <row r="52" spans="1:34" ht="60" customHeight="1" x14ac:dyDescent="0.15">
      <c r="A52" s="119"/>
      <c r="B52" s="123"/>
      <c r="C52" s="124"/>
      <c r="D52" s="124"/>
      <c r="E52" s="124"/>
      <c r="F52" s="124"/>
      <c r="G52" s="124"/>
      <c r="H52" s="125"/>
      <c r="I52" s="45" t="s">
        <v>24</v>
      </c>
      <c r="J52" s="29"/>
      <c r="K52" s="34"/>
      <c r="L52" s="29"/>
      <c r="M52" s="29"/>
      <c r="N52" s="44" t="s">
        <v>113</v>
      </c>
      <c r="O52" s="40"/>
      <c r="P52" s="40"/>
      <c r="Q52" s="40"/>
      <c r="R52" s="40"/>
      <c r="S52" s="40"/>
    </row>
    <row r="53" spans="1:34" ht="104.25" customHeight="1" x14ac:dyDescent="0.15"/>
    <row r="54" spans="1:34" ht="37.5" customHeight="1" x14ac:dyDescent="0.15"/>
    <row r="57" spans="1:34" s="1" customFormat="1" ht="106.5" customHeight="1" x14ac:dyDescent="0.25">
      <c r="A57"/>
      <c r="B57"/>
      <c r="C57"/>
      <c r="D57"/>
      <c r="E57"/>
      <c r="F57"/>
      <c r="G57"/>
      <c r="H57"/>
      <c r="I57"/>
      <c r="J57"/>
      <c r="K57"/>
      <c r="L57"/>
      <c r="M57"/>
      <c r="N57"/>
      <c r="O57"/>
      <c r="P57"/>
      <c r="Q57"/>
      <c r="R57"/>
      <c r="S57"/>
      <c r="T57" s="12"/>
      <c r="U57" s="12"/>
      <c r="V57" s="12"/>
      <c r="W57" s="12"/>
      <c r="X57" s="12"/>
      <c r="Y57" s="12"/>
    </row>
    <row r="58" spans="1:34" s="15" customFormat="1" ht="48.75" customHeight="1" x14ac:dyDescent="0.25">
      <c r="A58" s="31" t="s">
        <v>109</v>
      </c>
      <c r="B58" s="10"/>
      <c r="C58" s="10"/>
      <c r="D58" s="10"/>
      <c r="E58" s="10"/>
      <c r="F58" s="10"/>
      <c r="G58" s="10"/>
      <c r="H58" s="10"/>
      <c r="I58" s="10"/>
      <c r="J58" s="10"/>
      <c r="K58" s="10"/>
      <c r="L58" s="10"/>
      <c r="M58" s="10"/>
      <c r="N58" s="11"/>
      <c r="O58" s="156" t="s">
        <v>112</v>
      </c>
      <c r="P58" s="156"/>
      <c r="Q58" s="156"/>
      <c r="R58" s="156"/>
      <c r="S58" s="156"/>
      <c r="T58" s="13"/>
      <c r="U58" s="13"/>
      <c r="V58" s="13"/>
      <c r="W58" s="13"/>
      <c r="X58" s="13"/>
      <c r="Y58" s="14"/>
    </row>
    <row r="59" spans="1:34" s="1" customFormat="1" ht="72" customHeight="1" x14ac:dyDescent="0.25">
      <c r="A59" s="13"/>
      <c r="B59" s="13"/>
      <c r="C59" s="13"/>
      <c r="D59" s="13"/>
      <c r="E59" s="13"/>
      <c r="F59" s="13"/>
      <c r="G59" s="13"/>
      <c r="H59" s="13"/>
      <c r="I59" s="13"/>
      <c r="J59" s="13"/>
      <c r="K59" s="13"/>
      <c r="L59" s="13"/>
      <c r="M59" s="13"/>
      <c r="N59" s="13"/>
      <c r="O59" s="13"/>
      <c r="P59" s="13"/>
      <c r="Q59" s="13"/>
      <c r="R59" s="13"/>
      <c r="S59" s="13"/>
      <c r="T59" s="18"/>
    </row>
    <row r="60" spans="1:34" s="1" customFormat="1" ht="87" customHeight="1" x14ac:dyDescent="0.25">
      <c r="A60" s="16"/>
      <c r="B60" s="17"/>
      <c r="C60" s="17"/>
      <c r="D60" s="17"/>
      <c r="E60" s="17"/>
      <c r="F60" s="35"/>
      <c r="K60" s="17"/>
      <c r="L60" s="17"/>
      <c r="M60" s="17"/>
      <c r="N60" s="17"/>
      <c r="Q60" s="37" t="s">
        <v>39</v>
      </c>
      <c r="R60" s="68">
        <v>44950</v>
      </c>
      <c r="S60" s="38" t="s">
        <v>111</v>
      </c>
      <c r="Z60" s="19"/>
    </row>
    <row r="61" spans="1:34" s="6" customFormat="1" ht="60.75" customHeight="1" x14ac:dyDescent="0.25">
      <c r="A61" s="36" t="s">
        <v>40</v>
      </c>
      <c r="B61" s="17"/>
      <c r="C61" s="17"/>
      <c r="D61" s="17"/>
      <c r="E61" s="17"/>
      <c r="F61" s="17"/>
      <c r="G61" s="2"/>
      <c r="H61" s="2"/>
      <c r="I61" s="2"/>
      <c r="J61" s="17"/>
      <c r="K61" s="17"/>
      <c r="L61" s="17"/>
      <c r="M61" s="17"/>
      <c r="N61" s="17"/>
      <c r="O61" s="1"/>
      <c r="P61" s="1"/>
      <c r="Q61" s="1"/>
      <c r="R61" s="4"/>
      <c r="S61" s="5"/>
      <c r="T61" s="20"/>
      <c r="U61" s="20"/>
      <c r="V61" s="20"/>
      <c r="W61" s="20"/>
    </row>
    <row r="62" spans="1:34" s="6" customFormat="1" ht="60.75" customHeight="1" x14ac:dyDescent="0.15">
      <c r="A62" s="138" t="s">
        <v>5</v>
      </c>
      <c r="B62" s="141" t="s">
        <v>0</v>
      </c>
      <c r="C62" s="141" t="s">
        <v>41</v>
      </c>
      <c r="D62" s="141"/>
      <c r="E62" s="141" t="s">
        <v>7</v>
      </c>
      <c r="F62" s="141"/>
      <c r="G62" s="141" t="s">
        <v>42</v>
      </c>
      <c r="H62" s="141"/>
      <c r="I62" s="82" t="s">
        <v>43</v>
      </c>
      <c r="J62" s="83" t="s">
        <v>44</v>
      </c>
      <c r="K62" s="144" t="s">
        <v>43</v>
      </c>
      <c r="L62" s="144"/>
      <c r="M62" s="144"/>
      <c r="N62" s="144"/>
      <c r="O62" s="144"/>
      <c r="P62" s="144"/>
      <c r="Q62" s="144"/>
      <c r="R62" s="144"/>
      <c r="S62" s="145"/>
      <c r="T62" s="136"/>
      <c r="U62" s="136"/>
      <c r="V62" s="136"/>
      <c r="W62" s="136"/>
      <c r="AC62" s="21"/>
      <c r="AD62" s="126"/>
      <c r="AE62" s="126"/>
      <c r="AF62" s="21"/>
      <c r="AG62" s="126"/>
      <c r="AH62" s="126"/>
    </row>
    <row r="63" spans="1:34" s="6" customFormat="1" ht="60.75" customHeight="1" x14ac:dyDescent="0.15">
      <c r="A63" s="139"/>
      <c r="B63" s="142"/>
      <c r="C63" s="146" t="s">
        <v>45</v>
      </c>
      <c r="D63" s="146"/>
      <c r="E63" s="147" t="s">
        <v>45</v>
      </c>
      <c r="F63" s="147"/>
      <c r="G63" s="148" t="s">
        <v>45</v>
      </c>
      <c r="H63" s="142"/>
      <c r="I63" s="149" t="s">
        <v>46</v>
      </c>
      <c r="J63" s="149" t="s">
        <v>46</v>
      </c>
      <c r="K63" s="151" t="s">
        <v>47</v>
      </c>
      <c r="L63" s="152" t="s">
        <v>48</v>
      </c>
      <c r="M63" s="152" t="s">
        <v>49</v>
      </c>
      <c r="N63" s="152" t="s">
        <v>50</v>
      </c>
      <c r="O63" s="152" t="s">
        <v>51</v>
      </c>
      <c r="P63" s="152" t="s">
        <v>52</v>
      </c>
      <c r="Q63" s="152" t="s">
        <v>53</v>
      </c>
      <c r="R63" s="152" t="s">
        <v>54</v>
      </c>
      <c r="S63" s="154" t="s">
        <v>55</v>
      </c>
      <c r="T63" s="136"/>
      <c r="U63" s="136"/>
      <c r="V63" s="137"/>
      <c r="W63" s="136"/>
      <c r="AC63" s="21"/>
      <c r="AD63" s="22"/>
      <c r="AE63" s="22"/>
      <c r="AF63" s="21"/>
      <c r="AG63" s="53"/>
      <c r="AH63" s="53"/>
    </row>
    <row r="64" spans="1:34" s="6" customFormat="1" ht="60.75" customHeight="1" x14ac:dyDescent="0.15">
      <c r="A64" s="139"/>
      <c r="B64" s="142"/>
      <c r="C64" s="146"/>
      <c r="D64" s="146"/>
      <c r="E64" s="147"/>
      <c r="F64" s="147"/>
      <c r="G64" s="142"/>
      <c r="H64" s="142"/>
      <c r="I64" s="150"/>
      <c r="J64" s="150"/>
      <c r="K64" s="151"/>
      <c r="L64" s="152"/>
      <c r="M64" s="152"/>
      <c r="N64" s="153"/>
      <c r="O64" s="152"/>
      <c r="P64" s="152"/>
      <c r="Q64" s="152"/>
      <c r="R64" s="152"/>
      <c r="S64" s="154"/>
      <c r="T64" s="136"/>
      <c r="U64" s="136"/>
      <c r="V64" s="137"/>
      <c r="W64" s="136"/>
      <c r="AC64" s="21"/>
      <c r="AD64" s="53"/>
      <c r="AE64" s="53"/>
      <c r="AF64" s="21"/>
      <c r="AG64" s="53"/>
      <c r="AH64" s="53"/>
    </row>
    <row r="65" spans="1:34" s="7" customFormat="1" ht="60.75" customHeight="1" x14ac:dyDescent="0.15">
      <c r="A65" s="139"/>
      <c r="B65" s="142"/>
      <c r="C65" s="146"/>
      <c r="D65" s="146"/>
      <c r="E65" s="147"/>
      <c r="F65" s="147"/>
      <c r="G65" s="142"/>
      <c r="H65" s="142"/>
      <c r="I65" s="150"/>
      <c r="J65" s="150"/>
      <c r="K65" s="151"/>
      <c r="L65" s="152"/>
      <c r="M65" s="152"/>
      <c r="N65" s="153"/>
      <c r="O65" s="152"/>
      <c r="P65" s="152"/>
      <c r="Q65" s="152"/>
      <c r="R65" s="152"/>
      <c r="S65" s="154"/>
      <c r="T65" s="23"/>
      <c r="U65" s="23"/>
      <c r="V65" s="23"/>
      <c r="W65" s="23"/>
      <c r="AC65" s="21"/>
      <c r="AD65" s="53"/>
      <c r="AE65" s="53"/>
      <c r="AF65" s="21"/>
      <c r="AG65" s="53"/>
      <c r="AH65" s="53"/>
    </row>
    <row r="66" spans="1:34" s="6" customFormat="1" ht="69.95" customHeight="1" x14ac:dyDescent="0.15">
      <c r="A66" s="140"/>
      <c r="B66" s="143"/>
      <c r="C66" s="89"/>
      <c r="D66" s="89"/>
      <c r="E66" s="90"/>
      <c r="F66" s="90"/>
      <c r="G66" s="127" t="s">
        <v>56</v>
      </c>
      <c r="H66" s="127"/>
      <c r="I66" s="91" t="s">
        <v>57</v>
      </c>
      <c r="J66" s="92" t="s">
        <v>58</v>
      </c>
      <c r="K66" s="92" t="s">
        <v>59</v>
      </c>
      <c r="L66" s="92" t="s">
        <v>60</v>
      </c>
      <c r="M66" s="92" t="s">
        <v>61</v>
      </c>
      <c r="N66" s="92" t="s">
        <v>60</v>
      </c>
      <c r="O66" s="92" t="s">
        <v>60</v>
      </c>
      <c r="P66" s="92" t="s">
        <v>62</v>
      </c>
      <c r="Q66" s="92" t="s">
        <v>63</v>
      </c>
      <c r="R66" s="92" t="s">
        <v>64</v>
      </c>
      <c r="S66" s="93" t="s">
        <v>65</v>
      </c>
      <c r="T66" s="24"/>
      <c r="U66" s="24"/>
      <c r="V66" s="24"/>
      <c r="W66" s="24"/>
      <c r="AC66" s="21"/>
      <c r="AD66" s="103"/>
      <c r="AE66" s="103"/>
      <c r="AF66" s="21"/>
      <c r="AG66" s="103"/>
      <c r="AH66" s="103"/>
    </row>
    <row r="67" spans="1:34" s="6" customFormat="1" ht="69.95" customHeight="1" x14ac:dyDescent="0.15">
      <c r="A67" s="94" t="s">
        <v>116</v>
      </c>
      <c r="B67" s="95" t="s">
        <v>117</v>
      </c>
      <c r="C67" s="96">
        <f>G67-2</f>
        <v>44937</v>
      </c>
      <c r="D67" s="95" t="str">
        <f t="shared" ref="D67" si="37">TEXT(C67,"aaa")</f>
        <v>水</v>
      </c>
      <c r="E67" s="97">
        <f t="shared" ref="E67" si="38">G67</f>
        <v>44939</v>
      </c>
      <c r="F67" s="95" t="str">
        <f t="shared" ref="F67" si="39">TEXT(E67,"aaa")</f>
        <v>金</v>
      </c>
      <c r="G67" s="98">
        <v>44939</v>
      </c>
      <c r="H67" s="95" t="str">
        <f t="shared" ref="H67" si="40">TEXT(G67,"aaa")</f>
        <v>金</v>
      </c>
      <c r="I67" s="97">
        <f t="shared" ref="I67" si="41">G67+4</f>
        <v>44943</v>
      </c>
      <c r="J67" s="97">
        <v>44959</v>
      </c>
      <c r="K67" s="97">
        <v>44970</v>
      </c>
      <c r="L67" s="97">
        <f t="shared" ref="L67" si="42">K67+17</f>
        <v>44987</v>
      </c>
      <c r="M67" s="97">
        <f t="shared" ref="M67" si="43">K67+16</f>
        <v>44986</v>
      </c>
      <c r="N67" s="97">
        <f t="shared" ref="N67" si="44">K67+17</f>
        <v>44987</v>
      </c>
      <c r="O67" s="97">
        <f t="shared" ref="O67" si="45">K67+17</f>
        <v>44987</v>
      </c>
      <c r="P67" s="97">
        <f t="shared" ref="P67" si="46">K67+11</f>
        <v>44981</v>
      </c>
      <c r="Q67" s="97">
        <f t="shared" ref="Q67" si="47">K67+18</f>
        <v>44988</v>
      </c>
      <c r="R67" s="97">
        <f t="shared" ref="R67" si="48">K67+21</f>
        <v>44991</v>
      </c>
      <c r="S67" s="99">
        <f t="shared" ref="S67" si="49">K67+15</f>
        <v>44985</v>
      </c>
      <c r="T67" s="24"/>
      <c r="U67" s="24"/>
      <c r="V67" s="24"/>
      <c r="W67" s="24"/>
      <c r="AC67" s="21"/>
      <c r="AD67" s="88"/>
      <c r="AE67" s="88"/>
      <c r="AF67" s="21"/>
      <c r="AG67" s="88"/>
      <c r="AH67" s="88"/>
    </row>
    <row r="68" spans="1:34" s="6" customFormat="1" ht="69.95" customHeight="1" x14ac:dyDescent="0.15">
      <c r="A68" s="94" t="s">
        <v>116</v>
      </c>
      <c r="B68" s="74" t="s">
        <v>115</v>
      </c>
      <c r="C68" s="96">
        <f t="shared" ref="C68:C74" si="50">G68-2</f>
        <v>44944</v>
      </c>
      <c r="D68" s="74" t="str">
        <f t="shared" ref="D68:D69" si="51">TEXT(C68,"aaa")</f>
        <v>水</v>
      </c>
      <c r="E68" s="39">
        <f t="shared" ref="E68:E69" si="52">G68</f>
        <v>44946</v>
      </c>
      <c r="F68" s="74" t="str">
        <f t="shared" ref="F68:F69" si="53">TEXT(E68,"aaa")</f>
        <v>金</v>
      </c>
      <c r="G68" s="75">
        <v>44946</v>
      </c>
      <c r="H68" s="74" t="str">
        <f t="shared" ref="H68:H69" si="54">TEXT(G68,"aaa")</f>
        <v>金</v>
      </c>
      <c r="I68" s="39">
        <f t="shared" ref="I68:I70" si="55">G68+4</f>
        <v>44950</v>
      </c>
      <c r="J68" s="39">
        <v>44959</v>
      </c>
      <c r="K68" s="39">
        <f>G68+24</f>
        <v>44970</v>
      </c>
      <c r="L68" s="39">
        <f t="shared" ref="L68:L69" si="56">K68+17</f>
        <v>44987</v>
      </c>
      <c r="M68" s="39">
        <f t="shared" ref="M68:M69" si="57">K68+16</f>
        <v>44986</v>
      </c>
      <c r="N68" s="39">
        <f t="shared" ref="N68:N69" si="58">K68+17</f>
        <v>44987</v>
      </c>
      <c r="O68" s="39">
        <f t="shared" ref="O68:O69" si="59">K68+17</f>
        <v>44987</v>
      </c>
      <c r="P68" s="39">
        <f t="shared" ref="P68:P69" si="60">K68+11</f>
        <v>44981</v>
      </c>
      <c r="Q68" s="39">
        <f t="shared" ref="Q68:Q69" si="61">K68+18</f>
        <v>44988</v>
      </c>
      <c r="R68" s="39">
        <f t="shared" ref="R68:R69" si="62">K68+21</f>
        <v>44991</v>
      </c>
      <c r="S68" s="41">
        <f t="shared" ref="S68:S69" si="63">K68+15</f>
        <v>44985</v>
      </c>
      <c r="T68" s="24"/>
      <c r="U68" s="24"/>
      <c r="V68" s="24"/>
      <c r="W68" s="24"/>
      <c r="AC68" s="21"/>
      <c r="AD68" s="88"/>
      <c r="AE68" s="88"/>
      <c r="AF68" s="21"/>
      <c r="AG68" s="88"/>
      <c r="AH68" s="88"/>
    </row>
    <row r="69" spans="1:34" s="6" customFormat="1" ht="69.95" customHeight="1" x14ac:dyDescent="0.15">
      <c r="A69" s="94" t="s">
        <v>116</v>
      </c>
      <c r="B69" s="95" t="s">
        <v>118</v>
      </c>
      <c r="C69" s="96">
        <f t="shared" si="50"/>
        <v>44951</v>
      </c>
      <c r="D69" s="74" t="str">
        <f t="shared" si="51"/>
        <v>水</v>
      </c>
      <c r="E69" s="39">
        <f t="shared" si="52"/>
        <v>44953</v>
      </c>
      <c r="F69" s="74" t="str">
        <f t="shared" si="53"/>
        <v>金</v>
      </c>
      <c r="G69" s="75">
        <v>44953</v>
      </c>
      <c r="H69" s="74" t="str">
        <f t="shared" si="54"/>
        <v>金</v>
      </c>
      <c r="I69" s="39">
        <f t="shared" si="55"/>
        <v>44957</v>
      </c>
      <c r="J69" s="39">
        <v>44971</v>
      </c>
      <c r="K69" s="39">
        <v>44984</v>
      </c>
      <c r="L69" s="39">
        <f t="shared" si="56"/>
        <v>45001</v>
      </c>
      <c r="M69" s="39">
        <f t="shared" si="57"/>
        <v>45000</v>
      </c>
      <c r="N69" s="39">
        <f t="shared" si="58"/>
        <v>45001</v>
      </c>
      <c r="O69" s="39">
        <f t="shared" si="59"/>
        <v>45001</v>
      </c>
      <c r="P69" s="39">
        <f t="shared" si="60"/>
        <v>44995</v>
      </c>
      <c r="Q69" s="39">
        <f t="shared" si="61"/>
        <v>45002</v>
      </c>
      <c r="R69" s="39">
        <f t="shared" si="62"/>
        <v>45005</v>
      </c>
      <c r="S69" s="41">
        <f t="shared" si="63"/>
        <v>44999</v>
      </c>
      <c r="T69" s="24"/>
      <c r="U69" s="24"/>
      <c r="V69" s="24"/>
      <c r="W69" s="24"/>
      <c r="AC69" s="21"/>
      <c r="AD69" s="53"/>
      <c r="AE69" s="53"/>
      <c r="AF69" s="21"/>
      <c r="AG69" s="53"/>
      <c r="AH69" s="53"/>
    </row>
    <row r="70" spans="1:34" s="6" customFormat="1" ht="69.95" customHeight="1" x14ac:dyDescent="0.15">
      <c r="A70" s="94" t="s">
        <v>116</v>
      </c>
      <c r="B70" s="74" t="s">
        <v>119</v>
      </c>
      <c r="C70" s="96">
        <f t="shared" si="50"/>
        <v>44958</v>
      </c>
      <c r="D70" s="74" t="str">
        <f t="shared" ref="D70:D71" si="64">TEXT(C70,"aaa")</f>
        <v>水</v>
      </c>
      <c r="E70" s="39">
        <f t="shared" ref="E70:E71" si="65">G70</f>
        <v>44960</v>
      </c>
      <c r="F70" s="74" t="str">
        <f t="shared" ref="F70:F71" si="66">TEXT(E70,"aaa")</f>
        <v>金</v>
      </c>
      <c r="G70" s="75">
        <v>44960</v>
      </c>
      <c r="H70" s="74" t="str">
        <f t="shared" ref="H70:H71" si="67">TEXT(G70,"aaa")</f>
        <v>金</v>
      </c>
      <c r="I70" s="39">
        <f t="shared" si="55"/>
        <v>44964</v>
      </c>
      <c r="J70" s="39">
        <f t="shared" ref="J70:J72" si="68">I70+7</f>
        <v>44971</v>
      </c>
      <c r="K70" s="39">
        <f t="shared" ref="K70:K72" si="69">G70+24</f>
        <v>44984</v>
      </c>
      <c r="L70" s="39">
        <f t="shared" ref="L70:L71" si="70">K70+17</f>
        <v>45001</v>
      </c>
      <c r="M70" s="39">
        <f t="shared" ref="M70:M71" si="71">K70+16</f>
        <v>45000</v>
      </c>
      <c r="N70" s="39">
        <f t="shared" ref="N70:N71" si="72">K70+17</f>
        <v>45001</v>
      </c>
      <c r="O70" s="39">
        <f t="shared" ref="O70:O71" si="73">K70+17</f>
        <v>45001</v>
      </c>
      <c r="P70" s="39">
        <f t="shared" ref="P70:P71" si="74">K70+11</f>
        <v>44995</v>
      </c>
      <c r="Q70" s="39">
        <f t="shared" ref="Q70:Q71" si="75">K70+18</f>
        <v>45002</v>
      </c>
      <c r="R70" s="39">
        <f t="shared" ref="R70:R71" si="76">K70+21</f>
        <v>45005</v>
      </c>
      <c r="S70" s="41">
        <f t="shared" ref="S70:S71" si="77">K70+15</f>
        <v>44999</v>
      </c>
      <c r="T70" s="24"/>
      <c r="U70" s="24"/>
      <c r="V70" s="24"/>
      <c r="W70" s="24"/>
      <c r="AC70" s="21"/>
      <c r="AD70" s="104"/>
      <c r="AE70" s="104"/>
      <c r="AF70" s="21"/>
      <c r="AG70" s="104"/>
      <c r="AH70" s="104"/>
    </row>
    <row r="71" spans="1:34" s="6" customFormat="1" ht="69.95" customHeight="1" x14ac:dyDescent="0.15">
      <c r="A71" s="94" t="s">
        <v>116</v>
      </c>
      <c r="B71" s="95" t="s">
        <v>120</v>
      </c>
      <c r="C71" s="96">
        <f t="shared" si="50"/>
        <v>44965</v>
      </c>
      <c r="D71" s="74" t="str">
        <f t="shared" si="64"/>
        <v>水</v>
      </c>
      <c r="E71" s="39">
        <f t="shared" si="65"/>
        <v>44967</v>
      </c>
      <c r="F71" s="74" t="str">
        <f t="shared" si="66"/>
        <v>金</v>
      </c>
      <c r="G71" s="75">
        <v>44967</v>
      </c>
      <c r="H71" s="74" t="str">
        <f t="shared" si="67"/>
        <v>金</v>
      </c>
      <c r="I71" s="39">
        <f t="shared" ref="I71:I72" si="78">G71+4</f>
        <v>44971</v>
      </c>
      <c r="J71" s="39">
        <v>44985</v>
      </c>
      <c r="K71" s="39">
        <v>44998</v>
      </c>
      <c r="L71" s="39">
        <f t="shared" si="70"/>
        <v>45015</v>
      </c>
      <c r="M71" s="39">
        <f t="shared" si="71"/>
        <v>45014</v>
      </c>
      <c r="N71" s="39">
        <f t="shared" si="72"/>
        <v>45015</v>
      </c>
      <c r="O71" s="39">
        <f t="shared" si="73"/>
        <v>45015</v>
      </c>
      <c r="P71" s="39">
        <f t="shared" si="74"/>
        <v>45009</v>
      </c>
      <c r="Q71" s="39">
        <f t="shared" si="75"/>
        <v>45016</v>
      </c>
      <c r="R71" s="39">
        <f t="shared" si="76"/>
        <v>45019</v>
      </c>
      <c r="S71" s="41">
        <f t="shared" si="77"/>
        <v>45013</v>
      </c>
      <c r="T71" s="24"/>
      <c r="U71" s="24"/>
      <c r="V71" s="24"/>
      <c r="W71" s="24"/>
      <c r="AC71" s="21"/>
      <c r="AD71" s="104"/>
      <c r="AE71" s="104"/>
      <c r="AF71" s="21"/>
      <c r="AG71" s="104"/>
      <c r="AH71" s="104"/>
    </row>
    <row r="72" spans="1:34" s="6" customFormat="1" ht="69.95" customHeight="1" x14ac:dyDescent="0.15">
      <c r="A72" s="73" t="s">
        <v>114</v>
      </c>
      <c r="B72" s="74" t="s">
        <v>114</v>
      </c>
      <c r="C72" s="96">
        <f t="shared" si="50"/>
        <v>44972</v>
      </c>
      <c r="D72" s="74" t="str">
        <f t="shared" ref="D72" si="79">TEXT(C72,"aaa")</f>
        <v>水</v>
      </c>
      <c r="E72" s="39">
        <f t="shared" ref="E72" si="80">G72</f>
        <v>44974</v>
      </c>
      <c r="F72" s="74" t="str">
        <f t="shared" ref="F72" si="81">TEXT(E72,"aaa")</f>
        <v>金</v>
      </c>
      <c r="G72" s="75">
        <v>44974</v>
      </c>
      <c r="H72" s="74" t="str">
        <f t="shared" ref="H72" si="82">TEXT(G72,"aaa")</f>
        <v>金</v>
      </c>
      <c r="I72" s="39">
        <f t="shared" si="78"/>
        <v>44978</v>
      </c>
      <c r="J72" s="39">
        <f t="shared" si="68"/>
        <v>44985</v>
      </c>
      <c r="K72" s="39">
        <f t="shared" si="69"/>
        <v>44998</v>
      </c>
      <c r="L72" s="39">
        <f t="shared" ref="L72" si="83">K72+17</f>
        <v>45015</v>
      </c>
      <c r="M72" s="39">
        <f t="shared" ref="M72" si="84">K72+16</f>
        <v>45014</v>
      </c>
      <c r="N72" s="39">
        <f t="shared" ref="N72" si="85">K72+17</f>
        <v>45015</v>
      </c>
      <c r="O72" s="39">
        <f t="shared" ref="O72" si="86">K72+17</f>
        <v>45015</v>
      </c>
      <c r="P72" s="39">
        <f t="shared" ref="P72" si="87">K72+11</f>
        <v>45009</v>
      </c>
      <c r="Q72" s="39">
        <f t="shared" ref="Q72" si="88">K72+18</f>
        <v>45016</v>
      </c>
      <c r="R72" s="39">
        <f t="shared" ref="R72" si="89">K72+21</f>
        <v>45019</v>
      </c>
      <c r="S72" s="41">
        <f t="shared" ref="S72" si="90">K72+15</f>
        <v>45013</v>
      </c>
      <c r="T72" s="24"/>
      <c r="U72" s="24"/>
      <c r="V72" s="24"/>
      <c r="W72" s="24"/>
      <c r="AC72" s="21"/>
      <c r="AD72" s="104"/>
      <c r="AE72" s="104"/>
      <c r="AF72" s="21"/>
      <c r="AG72" s="104"/>
      <c r="AH72" s="104"/>
    </row>
    <row r="73" spans="1:34" s="6" customFormat="1" ht="69.95" customHeight="1" x14ac:dyDescent="0.15">
      <c r="A73" s="73" t="s">
        <v>114</v>
      </c>
      <c r="B73" s="74" t="s">
        <v>114</v>
      </c>
      <c r="C73" s="96">
        <f t="shared" si="50"/>
        <v>44979</v>
      </c>
      <c r="D73" s="74" t="str">
        <f t="shared" ref="D73:D74" si="91">TEXT(C73,"aaa")</f>
        <v>水</v>
      </c>
      <c r="E73" s="39">
        <f t="shared" ref="E73:E74" si="92">G73</f>
        <v>44981</v>
      </c>
      <c r="F73" s="74" t="str">
        <f t="shared" ref="F73:F74" si="93">TEXT(E73,"aaa")</f>
        <v>金</v>
      </c>
      <c r="G73" s="75">
        <v>44981</v>
      </c>
      <c r="H73" s="74" t="str">
        <f t="shared" ref="H73:H74" si="94">TEXT(G73,"aaa")</f>
        <v>金</v>
      </c>
      <c r="I73" s="39">
        <f t="shared" ref="I73:I74" si="95">G73+4</f>
        <v>44985</v>
      </c>
      <c r="J73" s="39">
        <v>44993</v>
      </c>
      <c r="K73" s="39">
        <v>45006</v>
      </c>
      <c r="L73" s="39">
        <f t="shared" ref="L73:L74" si="96">K73+17</f>
        <v>45023</v>
      </c>
      <c r="M73" s="39">
        <f t="shared" ref="M73:M74" si="97">K73+16</f>
        <v>45022</v>
      </c>
      <c r="N73" s="39">
        <f t="shared" ref="N73:N74" si="98">K73+17</f>
        <v>45023</v>
      </c>
      <c r="O73" s="39">
        <f t="shared" ref="O73:O74" si="99">K73+17</f>
        <v>45023</v>
      </c>
      <c r="P73" s="39">
        <f t="shared" ref="P73:P74" si="100">K73+11</f>
        <v>45017</v>
      </c>
      <c r="Q73" s="39">
        <f t="shared" ref="Q73:Q74" si="101">K73+18</f>
        <v>45024</v>
      </c>
      <c r="R73" s="39">
        <f t="shared" ref="R73:R74" si="102">K73+21</f>
        <v>45027</v>
      </c>
      <c r="S73" s="41">
        <f t="shared" ref="S73:S74" si="103">K73+15</f>
        <v>45021</v>
      </c>
      <c r="T73" s="24"/>
      <c r="U73" s="24"/>
      <c r="V73" s="24"/>
      <c r="W73" s="24"/>
      <c r="AC73" s="21"/>
      <c r="AD73" s="104"/>
      <c r="AE73" s="104"/>
      <c r="AF73" s="21"/>
      <c r="AG73" s="104"/>
      <c r="AH73" s="104"/>
    </row>
    <row r="74" spans="1:34" s="6" customFormat="1" ht="69.95" customHeight="1" x14ac:dyDescent="0.15">
      <c r="A74" s="73" t="s">
        <v>114</v>
      </c>
      <c r="B74" s="74" t="s">
        <v>114</v>
      </c>
      <c r="C74" s="96">
        <f t="shared" si="50"/>
        <v>44986</v>
      </c>
      <c r="D74" s="74" t="str">
        <f t="shared" si="91"/>
        <v>水</v>
      </c>
      <c r="E74" s="39">
        <f t="shared" si="92"/>
        <v>44988</v>
      </c>
      <c r="F74" s="74" t="str">
        <f t="shared" si="93"/>
        <v>金</v>
      </c>
      <c r="G74" s="75">
        <v>44988</v>
      </c>
      <c r="H74" s="74" t="str">
        <f t="shared" si="94"/>
        <v>金</v>
      </c>
      <c r="I74" s="39">
        <f t="shared" si="95"/>
        <v>44992</v>
      </c>
      <c r="J74" s="39">
        <v>45000</v>
      </c>
      <c r="K74" s="39">
        <v>45013</v>
      </c>
      <c r="L74" s="39">
        <f t="shared" si="96"/>
        <v>45030</v>
      </c>
      <c r="M74" s="39">
        <f t="shared" si="97"/>
        <v>45029</v>
      </c>
      <c r="N74" s="39">
        <f t="shared" si="98"/>
        <v>45030</v>
      </c>
      <c r="O74" s="39">
        <f t="shared" si="99"/>
        <v>45030</v>
      </c>
      <c r="P74" s="39">
        <f t="shared" si="100"/>
        <v>45024</v>
      </c>
      <c r="Q74" s="39">
        <f t="shared" si="101"/>
        <v>45031</v>
      </c>
      <c r="R74" s="39">
        <f t="shared" si="102"/>
        <v>45034</v>
      </c>
      <c r="S74" s="41">
        <f t="shared" si="103"/>
        <v>45028</v>
      </c>
      <c r="T74" s="24"/>
      <c r="U74" s="24"/>
      <c r="V74" s="24"/>
      <c r="W74" s="24"/>
      <c r="AC74" s="21"/>
      <c r="AD74" s="53"/>
      <c r="AE74" s="53"/>
      <c r="AF74" s="21"/>
      <c r="AG74" s="53"/>
      <c r="AH74" s="53"/>
    </row>
    <row r="75" spans="1:34" s="6" customFormat="1" ht="69.75" customHeight="1" x14ac:dyDescent="0.15">
      <c r="A75" s="47" t="s">
        <v>66</v>
      </c>
      <c r="B75" s="48"/>
      <c r="C75" s="70"/>
      <c r="D75" s="71"/>
      <c r="E75" s="50"/>
      <c r="F75" s="48"/>
      <c r="G75" s="72"/>
      <c r="H75" s="48"/>
      <c r="I75" s="50"/>
      <c r="J75" s="50"/>
      <c r="K75" s="50"/>
      <c r="L75" s="50"/>
      <c r="M75" s="50"/>
      <c r="N75" s="50"/>
      <c r="O75" s="50"/>
      <c r="P75" s="50"/>
      <c r="Q75" s="50"/>
      <c r="R75" s="50"/>
      <c r="S75" s="50"/>
      <c r="T75" s="24"/>
      <c r="U75" s="24"/>
      <c r="V75" s="24"/>
      <c r="W75" s="24"/>
    </row>
    <row r="76" spans="1:34" s="6" customFormat="1" ht="30.75" customHeight="1" x14ac:dyDescent="0.15">
      <c r="A76" s="47"/>
      <c r="B76" s="48"/>
      <c r="C76" s="49"/>
      <c r="D76" s="48"/>
      <c r="E76" s="52"/>
      <c r="F76" s="48"/>
      <c r="G76" s="51"/>
      <c r="H76" s="48"/>
      <c r="I76" s="48"/>
      <c r="J76" s="50"/>
      <c r="K76" s="50"/>
      <c r="L76" s="50"/>
      <c r="M76" s="50"/>
      <c r="N76" s="50"/>
      <c r="O76" s="50"/>
      <c r="P76" s="50"/>
      <c r="Q76" s="50"/>
      <c r="R76" s="50"/>
      <c r="S76" s="50"/>
    </row>
    <row r="77" spans="1:34" s="6" customFormat="1" ht="30.75" customHeight="1" x14ac:dyDescent="0.15">
      <c r="Q77" s="25"/>
      <c r="R77" s="25"/>
    </row>
    <row r="78" spans="1:34" s="6" customFormat="1" ht="30.75" customHeight="1" x14ac:dyDescent="0.15">
      <c r="Q78" s="25"/>
      <c r="R78" s="25"/>
    </row>
    <row r="79" spans="1:34" s="6" customFormat="1" ht="30.75" customHeight="1" x14ac:dyDescent="0.15">
      <c r="Q79" s="25"/>
      <c r="R79" s="25"/>
    </row>
    <row r="80" spans="1:34" s="6" customFormat="1" ht="30.75" customHeight="1" x14ac:dyDescent="0.15">
      <c r="Q80" s="25"/>
      <c r="R80" s="25"/>
    </row>
    <row r="81" spans="17:30" s="6" customFormat="1" ht="30.75" customHeight="1" x14ac:dyDescent="0.15">
      <c r="Q81" s="25"/>
      <c r="R81" s="25"/>
    </row>
    <row r="82" spans="17:30" s="6" customFormat="1" ht="30.75" customHeight="1" x14ac:dyDescent="0.15">
      <c r="Q82" s="25"/>
      <c r="R82" s="25"/>
    </row>
    <row r="83" spans="17:30" s="6" customFormat="1" ht="30.75" customHeight="1" x14ac:dyDescent="0.15">
      <c r="Q83" s="25"/>
      <c r="R83" s="25"/>
    </row>
    <row r="84" spans="17:30" s="6" customFormat="1" ht="30.75" customHeight="1" x14ac:dyDescent="0.15">
      <c r="Q84" s="25"/>
      <c r="R84" s="25"/>
    </row>
    <row r="85" spans="17:30" s="6" customFormat="1" ht="30.75" customHeight="1" x14ac:dyDescent="0.15">
      <c r="Q85" s="25"/>
      <c r="R85" s="25"/>
    </row>
    <row r="86" spans="17:30" s="6" customFormat="1" ht="30.75" customHeight="1" x14ac:dyDescent="0.15">
      <c r="Q86" s="25"/>
      <c r="R86" s="25"/>
    </row>
    <row r="87" spans="17:30" s="6" customFormat="1" ht="30.75" customHeight="1" x14ac:dyDescent="0.15">
      <c r="Q87" s="25"/>
      <c r="R87" s="25"/>
    </row>
    <row r="88" spans="17:30" s="6" customFormat="1" ht="30.75" customHeight="1" x14ac:dyDescent="0.15">
      <c r="Q88" s="25"/>
      <c r="R88" s="25"/>
    </row>
    <row r="89" spans="17:30" s="6" customFormat="1" ht="30.75" customHeight="1" x14ac:dyDescent="0.15">
      <c r="Q89" s="25"/>
      <c r="R89" s="25"/>
    </row>
    <row r="90" spans="17:30" s="6" customFormat="1" ht="30.75" customHeight="1" x14ac:dyDescent="0.15">
      <c r="Q90" s="25"/>
      <c r="R90" s="25"/>
      <c r="AD90" s="27"/>
    </row>
    <row r="91" spans="17:30" s="6" customFormat="1" ht="30.75" customHeight="1" x14ac:dyDescent="0.15">
      <c r="Q91" s="26"/>
      <c r="R91" s="26"/>
      <c r="AD91" s="27"/>
    </row>
    <row r="92" spans="17:30" s="6" customFormat="1" ht="30.75" customHeight="1" x14ac:dyDescent="0.15">
      <c r="Q92" s="26"/>
      <c r="R92" s="26"/>
      <c r="AD92" s="27"/>
    </row>
    <row r="93" spans="17:30" s="6" customFormat="1" ht="30.75" customHeight="1" x14ac:dyDescent="0.15">
      <c r="Q93" s="26"/>
      <c r="R93" s="26"/>
      <c r="AD93" s="27"/>
    </row>
    <row r="94" spans="17:30" s="6" customFormat="1" ht="30.75" customHeight="1" x14ac:dyDescent="0.15">
      <c r="Q94" s="26"/>
      <c r="R94" s="26"/>
      <c r="AD94" s="27"/>
    </row>
    <row r="95" spans="17:30" s="6" customFormat="1" ht="30.75" customHeight="1" x14ac:dyDescent="0.15">
      <c r="Q95" s="26"/>
      <c r="R95" s="26"/>
      <c r="AD95" s="27"/>
    </row>
    <row r="96" spans="17:30" s="6" customFormat="1" ht="30.75" customHeight="1" x14ac:dyDescent="0.15">
      <c r="Q96" s="26"/>
      <c r="R96" s="26"/>
      <c r="AD96" s="27"/>
    </row>
    <row r="97" spans="1:256" s="6" customFormat="1" ht="48.75" customHeight="1" x14ac:dyDescent="0.25">
      <c r="Q97" s="26"/>
      <c r="R97" s="26"/>
      <c r="Z97" s="1"/>
      <c r="AA97" s="1"/>
      <c r="AB97" s="1"/>
      <c r="AC97" s="1"/>
      <c r="AD97" s="27"/>
    </row>
    <row r="98" spans="1:256" s="7" customFormat="1" ht="48.75" customHeight="1" x14ac:dyDescent="0.25">
      <c r="A98" s="6"/>
      <c r="B98" s="6"/>
      <c r="C98" s="6"/>
      <c r="D98" s="6"/>
      <c r="E98" s="6"/>
      <c r="F98" s="6"/>
      <c r="G98" s="6"/>
      <c r="H98" s="6"/>
      <c r="I98" s="6"/>
      <c r="J98" s="6"/>
      <c r="K98" s="6"/>
      <c r="L98" s="6"/>
      <c r="M98" s="6"/>
      <c r="N98" s="6"/>
      <c r="O98" s="6"/>
      <c r="P98" s="6"/>
      <c r="Q98" s="26"/>
      <c r="R98" s="26"/>
      <c r="S98" s="6"/>
      <c r="Z98" s="1"/>
      <c r="AA98" s="1"/>
      <c r="AB98" s="1"/>
      <c r="AC98" s="1"/>
      <c r="AD98" s="27"/>
      <c r="AE98" s="6"/>
    </row>
    <row r="99" spans="1:256" s="9" customFormat="1" ht="48.75" customHeight="1" x14ac:dyDescent="0.25">
      <c r="A99" s="7"/>
      <c r="B99" s="7"/>
      <c r="C99" s="7"/>
      <c r="D99" s="7"/>
      <c r="E99" s="7"/>
      <c r="F99" s="7"/>
      <c r="G99" s="7"/>
      <c r="H99" s="7"/>
      <c r="I99" s="7"/>
      <c r="J99" s="7"/>
      <c r="K99" s="7"/>
      <c r="L99" s="7"/>
      <c r="M99" s="7"/>
      <c r="N99" s="7"/>
      <c r="O99" s="7"/>
      <c r="P99" s="7"/>
      <c r="Q99" s="26"/>
      <c r="R99" s="26"/>
      <c r="S99" s="7"/>
      <c r="W99" s="1"/>
      <c r="X99" s="1"/>
      <c r="Y99" s="1"/>
      <c r="Z99" s="1"/>
      <c r="AA99" s="1"/>
      <c r="AB99" s="1"/>
      <c r="AC99" s="1"/>
      <c r="AD99" s="27"/>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s="1" customFormat="1" ht="30.75" customHeight="1" x14ac:dyDescent="0.3">
      <c r="A100" s="9"/>
      <c r="B100" s="9"/>
      <c r="C100" s="9"/>
      <c r="D100" s="9"/>
      <c r="E100" s="9"/>
      <c r="F100" s="9"/>
      <c r="G100" s="9"/>
      <c r="H100" s="9"/>
      <c r="I100" s="9"/>
      <c r="J100" s="9"/>
      <c r="K100" s="9"/>
      <c r="L100" s="9"/>
      <c r="M100" s="9"/>
      <c r="N100" s="9"/>
      <c r="O100" s="9"/>
      <c r="P100" s="9"/>
      <c r="Q100" s="9"/>
      <c r="R100" s="9"/>
      <c r="S100" s="9"/>
      <c r="T100" s="30"/>
      <c r="AB100" s="3"/>
      <c r="AC100" s="3"/>
      <c r="AD100" s="3"/>
      <c r="AE100" s="3"/>
      <c r="AF100" s="27"/>
    </row>
    <row r="101" spans="1:256" s="40" customFormat="1" ht="13.5" customHeight="1" x14ac:dyDescent="0.25">
      <c r="A101" s="1"/>
      <c r="B101" s="1"/>
      <c r="C101" s="1"/>
      <c r="D101" s="1"/>
      <c r="E101" s="1"/>
      <c r="F101" s="1"/>
      <c r="G101" s="1"/>
      <c r="H101" s="1"/>
      <c r="I101" s="1"/>
      <c r="J101" s="1"/>
      <c r="K101" s="1"/>
      <c r="L101" s="1"/>
      <c r="M101" s="1"/>
      <c r="N101" s="1"/>
      <c r="O101" s="1"/>
      <c r="P101" s="1"/>
      <c r="Q101" s="1"/>
      <c r="R101" s="1"/>
      <c r="S101" s="30"/>
    </row>
    <row r="102" spans="1:256" s="40" customFormat="1" ht="13.5" customHeight="1" x14ac:dyDescent="0.15">
      <c r="A102" s="128" t="s">
        <v>67</v>
      </c>
      <c r="B102" s="128"/>
      <c r="C102" s="128"/>
      <c r="D102" s="128"/>
      <c r="E102" s="128"/>
      <c r="F102" s="128"/>
    </row>
    <row r="103" spans="1:256" s="40" customFormat="1" ht="13.5" customHeight="1" x14ac:dyDescent="0.15">
      <c r="A103" s="128"/>
      <c r="B103" s="128"/>
      <c r="C103" s="128"/>
      <c r="D103" s="128"/>
      <c r="E103" s="128"/>
      <c r="F103" s="128"/>
    </row>
    <row r="104" spans="1:256" s="40" customFormat="1" ht="13.5" customHeight="1" x14ac:dyDescent="0.15">
      <c r="A104" s="128"/>
      <c r="B104" s="128"/>
      <c r="C104" s="128"/>
      <c r="D104" s="128"/>
      <c r="E104" s="128"/>
      <c r="F104" s="128"/>
    </row>
    <row r="105" spans="1:256" s="56" customFormat="1" ht="60" customHeight="1" x14ac:dyDescent="0.15">
      <c r="A105" s="129"/>
      <c r="B105" s="129"/>
      <c r="C105" s="129"/>
      <c r="D105" s="129"/>
      <c r="E105" s="129"/>
      <c r="F105" s="129"/>
      <c r="G105" s="40"/>
      <c r="H105" s="40"/>
      <c r="I105" s="54"/>
      <c r="J105" s="40"/>
      <c r="K105" s="40"/>
      <c r="L105" s="40"/>
      <c r="M105" s="40"/>
      <c r="N105" s="40"/>
      <c r="O105" s="40"/>
      <c r="P105" s="40"/>
      <c r="Q105" s="40"/>
      <c r="R105" s="40"/>
      <c r="S105" s="40"/>
    </row>
    <row r="106" spans="1:256" ht="104.25" customHeight="1" thickBot="1" x14ac:dyDescent="0.2">
      <c r="A106" s="55" t="s">
        <v>2</v>
      </c>
      <c r="B106" s="130" t="s">
        <v>68</v>
      </c>
      <c r="C106" s="131"/>
      <c r="D106" s="131"/>
      <c r="E106" s="131"/>
      <c r="F106" s="131"/>
      <c r="G106" s="131"/>
      <c r="H106" s="132"/>
      <c r="I106" s="133" t="s">
        <v>69</v>
      </c>
      <c r="J106" s="134"/>
      <c r="K106" s="134"/>
      <c r="L106" s="134"/>
      <c r="M106" s="135"/>
      <c r="N106" s="56"/>
      <c r="O106" s="56"/>
      <c r="P106" s="56"/>
      <c r="Q106" s="56"/>
      <c r="R106" s="56"/>
      <c r="S106" s="56"/>
    </row>
    <row r="107" spans="1:256" ht="37.5" customHeight="1" thickTop="1" x14ac:dyDescent="0.15">
      <c r="A107" s="118" t="s">
        <v>70</v>
      </c>
      <c r="B107" s="120" t="s">
        <v>71</v>
      </c>
      <c r="C107" s="121"/>
      <c r="D107" s="121"/>
      <c r="E107" s="121"/>
      <c r="F107" s="121"/>
      <c r="G107" s="121"/>
      <c r="H107" s="122"/>
      <c r="I107" s="57" t="s">
        <v>72</v>
      </c>
      <c r="J107" s="58"/>
      <c r="K107" s="58"/>
      <c r="L107" s="58"/>
      <c r="M107" s="59" t="s">
        <v>73</v>
      </c>
    </row>
    <row r="108" spans="1:256" ht="104.25" customHeight="1" thickBot="1" x14ac:dyDescent="0.2">
      <c r="A108" s="119"/>
      <c r="B108" s="123"/>
      <c r="C108" s="124"/>
      <c r="D108" s="124"/>
      <c r="E108" s="124"/>
      <c r="F108" s="124"/>
      <c r="G108" s="124"/>
      <c r="H108" s="125"/>
      <c r="I108" s="60" t="s">
        <v>74</v>
      </c>
      <c r="J108" s="61"/>
      <c r="K108" s="61"/>
      <c r="L108" s="61"/>
      <c r="M108" s="62"/>
      <c r="N108" s="63"/>
    </row>
    <row r="109" spans="1:256" ht="37.5" customHeight="1" thickTop="1" x14ac:dyDescent="0.15">
      <c r="A109" s="118" t="s">
        <v>75</v>
      </c>
      <c r="B109" s="120" t="s">
        <v>76</v>
      </c>
      <c r="C109" s="121"/>
      <c r="D109" s="121"/>
      <c r="E109" s="121"/>
      <c r="F109" s="121"/>
      <c r="G109" s="121"/>
      <c r="H109" s="122"/>
      <c r="I109" s="57" t="s">
        <v>77</v>
      </c>
      <c r="J109" s="58"/>
      <c r="K109" s="58"/>
      <c r="L109" s="58"/>
      <c r="M109" s="59" t="s">
        <v>78</v>
      </c>
    </row>
    <row r="110" spans="1:256" ht="48.75" x14ac:dyDescent="0.15">
      <c r="A110" s="119"/>
      <c r="B110" s="123"/>
      <c r="C110" s="124"/>
      <c r="D110" s="124"/>
      <c r="E110" s="124"/>
      <c r="F110" s="124"/>
      <c r="G110" s="124"/>
      <c r="H110" s="125"/>
      <c r="I110" s="64" t="s">
        <v>79</v>
      </c>
      <c r="J110" s="61"/>
      <c r="K110" s="61"/>
      <c r="L110" s="61"/>
      <c r="M110" s="62"/>
    </row>
    <row r="114" spans="1:34" s="1" customFormat="1" ht="106.5" customHeight="1" x14ac:dyDescent="0.25">
      <c r="A114"/>
      <c r="B114"/>
      <c r="C114"/>
      <c r="D114"/>
      <c r="E114"/>
      <c r="F114"/>
      <c r="G114"/>
      <c r="H114"/>
      <c r="I114"/>
      <c r="J114"/>
      <c r="K114"/>
      <c r="L114"/>
      <c r="M114"/>
      <c r="N114"/>
      <c r="O114"/>
      <c r="P114"/>
      <c r="Q114"/>
      <c r="R114"/>
      <c r="S114"/>
      <c r="T114" s="12"/>
      <c r="U114" s="12"/>
      <c r="V114" s="12"/>
      <c r="W114" s="12"/>
      <c r="X114" s="12"/>
      <c r="Y114" s="12"/>
    </row>
    <row r="115" spans="1:34" s="15" customFormat="1" ht="48.75" customHeight="1" x14ac:dyDescent="0.25">
      <c r="A115" s="65" t="s">
        <v>80</v>
      </c>
      <c r="B115" s="66"/>
      <c r="C115" s="66"/>
      <c r="D115" s="66"/>
      <c r="E115" s="66"/>
      <c r="F115" s="66"/>
      <c r="G115" s="66"/>
      <c r="H115" s="66"/>
      <c r="I115" s="66"/>
      <c r="J115" s="66"/>
      <c r="K115" s="66"/>
      <c r="L115" s="66"/>
      <c r="M115" s="66"/>
      <c r="N115" s="67"/>
      <c r="O115" s="155" t="s">
        <v>112</v>
      </c>
      <c r="P115" s="155"/>
      <c r="Q115" s="155"/>
      <c r="R115" s="155"/>
      <c r="S115" s="155"/>
      <c r="T115" s="13"/>
      <c r="U115" s="13"/>
      <c r="V115" s="13"/>
      <c r="W115" s="13"/>
      <c r="X115" s="13"/>
      <c r="Y115" s="14"/>
    </row>
    <row r="116" spans="1:34" s="1" customFormat="1" ht="72" customHeight="1" x14ac:dyDescent="0.25">
      <c r="A116" s="13"/>
      <c r="B116" s="13"/>
      <c r="C116" s="13"/>
      <c r="D116" s="13"/>
      <c r="E116" s="13"/>
      <c r="F116" s="13"/>
      <c r="G116" s="13"/>
      <c r="H116" s="13"/>
      <c r="I116" s="13"/>
      <c r="J116" s="13"/>
      <c r="K116" s="13"/>
      <c r="L116" s="13"/>
      <c r="M116" s="13"/>
      <c r="N116" s="13"/>
      <c r="O116" s="13"/>
      <c r="P116" s="13"/>
      <c r="Q116" s="13"/>
      <c r="R116" s="13"/>
      <c r="S116" s="13"/>
      <c r="T116" s="18"/>
    </row>
    <row r="117" spans="1:34" s="1" customFormat="1" ht="87" customHeight="1" x14ac:dyDescent="0.25">
      <c r="A117" s="16"/>
      <c r="B117" s="17"/>
      <c r="C117" s="17"/>
      <c r="D117" s="17"/>
      <c r="E117" s="17"/>
      <c r="F117" s="35"/>
      <c r="K117" s="17"/>
      <c r="L117" s="17"/>
      <c r="M117" s="17"/>
      <c r="N117" s="17"/>
      <c r="Q117" s="37" t="s">
        <v>4</v>
      </c>
      <c r="R117" s="68">
        <v>44950</v>
      </c>
      <c r="S117" s="38" t="s">
        <v>111</v>
      </c>
      <c r="Z117" s="19"/>
    </row>
    <row r="118" spans="1:34" s="6" customFormat="1" ht="60.75" customHeight="1" x14ac:dyDescent="0.25">
      <c r="A118" s="36" t="s">
        <v>81</v>
      </c>
      <c r="B118" s="17"/>
      <c r="C118" s="17"/>
      <c r="D118" s="17"/>
      <c r="E118" s="17"/>
      <c r="F118" s="17"/>
      <c r="G118" s="2"/>
      <c r="H118" s="2"/>
      <c r="I118" s="2"/>
      <c r="J118" s="17"/>
      <c r="K118" s="17"/>
      <c r="L118" s="17"/>
      <c r="M118" s="17"/>
      <c r="N118" s="17"/>
      <c r="O118" s="1"/>
      <c r="P118" s="1"/>
      <c r="Q118" s="1"/>
      <c r="R118" s="4"/>
      <c r="S118" s="5"/>
      <c r="T118" s="20"/>
      <c r="U118" s="20"/>
      <c r="V118" s="20"/>
      <c r="W118" s="20"/>
    </row>
    <row r="119" spans="1:34" s="6" customFormat="1" ht="60.75" customHeight="1" x14ac:dyDescent="0.15">
      <c r="A119" s="138" t="s">
        <v>82</v>
      </c>
      <c r="B119" s="141" t="s">
        <v>0</v>
      </c>
      <c r="C119" s="141" t="s">
        <v>6</v>
      </c>
      <c r="D119" s="141"/>
      <c r="E119" s="141" t="s">
        <v>83</v>
      </c>
      <c r="F119" s="141"/>
      <c r="G119" s="141" t="s">
        <v>84</v>
      </c>
      <c r="H119" s="141"/>
      <c r="I119" s="80" t="s">
        <v>85</v>
      </c>
      <c r="J119" s="81" t="s">
        <v>86</v>
      </c>
      <c r="K119" s="144" t="s">
        <v>85</v>
      </c>
      <c r="L119" s="144"/>
      <c r="M119" s="144"/>
      <c r="N119" s="144"/>
      <c r="O119" s="144"/>
      <c r="P119" s="144"/>
      <c r="Q119" s="144"/>
      <c r="R119" s="144"/>
      <c r="S119" s="145"/>
      <c r="T119" s="136"/>
      <c r="U119" s="136"/>
      <c r="V119" s="136"/>
      <c r="W119" s="136"/>
      <c r="AC119" s="21"/>
      <c r="AD119" s="126"/>
      <c r="AE119" s="126"/>
      <c r="AF119" s="21"/>
      <c r="AG119" s="126"/>
      <c r="AH119" s="126"/>
    </row>
    <row r="120" spans="1:34" s="6" customFormat="1" ht="60.75" customHeight="1" x14ac:dyDescent="0.15">
      <c r="A120" s="139"/>
      <c r="B120" s="142"/>
      <c r="C120" s="146" t="s">
        <v>87</v>
      </c>
      <c r="D120" s="146"/>
      <c r="E120" s="147" t="s">
        <v>87</v>
      </c>
      <c r="F120" s="147"/>
      <c r="G120" s="148" t="s">
        <v>87</v>
      </c>
      <c r="H120" s="142"/>
      <c r="I120" s="149" t="s">
        <v>88</v>
      </c>
      <c r="J120" s="149" t="s">
        <v>88</v>
      </c>
      <c r="K120" s="151" t="s">
        <v>47</v>
      </c>
      <c r="L120" s="152" t="s">
        <v>48</v>
      </c>
      <c r="M120" s="152" t="s">
        <v>89</v>
      </c>
      <c r="N120" s="152" t="s">
        <v>90</v>
      </c>
      <c r="O120" s="152" t="s">
        <v>51</v>
      </c>
      <c r="P120" s="152" t="s">
        <v>91</v>
      </c>
      <c r="Q120" s="152" t="s">
        <v>92</v>
      </c>
      <c r="R120" s="152" t="s">
        <v>54</v>
      </c>
      <c r="S120" s="154" t="s">
        <v>93</v>
      </c>
      <c r="T120" s="136"/>
      <c r="U120" s="136"/>
      <c r="V120" s="137"/>
      <c r="W120" s="136"/>
      <c r="AC120" s="21"/>
      <c r="AD120" s="22"/>
      <c r="AE120" s="22"/>
      <c r="AF120" s="21"/>
      <c r="AG120" s="53"/>
      <c r="AH120" s="53"/>
    </row>
    <row r="121" spans="1:34" s="6" customFormat="1" ht="60.75" customHeight="1" x14ac:dyDescent="0.15">
      <c r="A121" s="139"/>
      <c r="B121" s="142"/>
      <c r="C121" s="146"/>
      <c r="D121" s="146"/>
      <c r="E121" s="147"/>
      <c r="F121" s="147"/>
      <c r="G121" s="142"/>
      <c r="H121" s="142"/>
      <c r="I121" s="150"/>
      <c r="J121" s="150"/>
      <c r="K121" s="151"/>
      <c r="L121" s="152"/>
      <c r="M121" s="152"/>
      <c r="N121" s="153"/>
      <c r="O121" s="152"/>
      <c r="P121" s="152"/>
      <c r="Q121" s="152"/>
      <c r="R121" s="152"/>
      <c r="S121" s="154"/>
      <c r="T121" s="136"/>
      <c r="U121" s="136"/>
      <c r="V121" s="137"/>
      <c r="W121" s="136"/>
      <c r="AC121" s="21"/>
      <c r="AD121" s="53"/>
      <c r="AE121" s="53"/>
      <c r="AF121" s="21"/>
      <c r="AG121" s="53"/>
      <c r="AH121" s="53"/>
    </row>
    <row r="122" spans="1:34" s="7" customFormat="1" ht="66.75" customHeight="1" x14ac:dyDescent="0.15">
      <c r="A122" s="139"/>
      <c r="B122" s="142"/>
      <c r="C122" s="146"/>
      <c r="D122" s="146"/>
      <c r="E122" s="147"/>
      <c r="F122" s="147"/>
      <c r="G122" s="142"/>
      <c r="H122" s="142"/>
      <c r="I122" s="150"/>
      <c r="J122" s="150"/>
      <c r="K122" s="151"/>
      <c r="L122" s="152"/>
      <c r="M122" s="152"/>
      <c r="N122" s="153"/>
      <c r="O122" s="152"/>
      <c r="P122" s="152"/>
      <c r="Q122" s="152"/>
      <c r="R122" s="152"/>
      <c r="S122" s="154"/>
      <c r="T122" s="23"/>
      <c r="U122" s="23"/>
      <c r="V122" s="23"/>
      <c r="W122" s="23"/>
      <c r="AC122" s="21"/>
      <c r="AD122" s="53"/>
      <c r="AE122" s="53"/>
      <c r="AF122" s="21"/>
      <c r="AG122" s="53"/>
      <c r="AH122" s="53"/>
    </row>
    <row r="123" spans="1:34" s="6" customFormat="1" ht="69.95" customHeight="1" x14ac:dyDescent="0.15">
      <c r="A123" s="140"/>
      <c r="B123" s="143"/>
      <c r="C123" s="89"/>
      <c r="D123" s="89"/>
      <c r="E123" s="90"/>
      <c r="F123" s="90"/>
      <c r="G123" s="127" t="s">
        <v>94</v>
      </c>
      <c r="H123" s="127"/>
      <c r="I123" s="100" t="s">
        <v>95</v>
      </c>
      <c r="J123" s="92" t="s">
        <v>96</v>
      </c>
      <c r="K123" s="92" t="s">
        <v>97</v>
      </c>
      <c r="L123" s="92" t="s">
        <v>98</v>
      </c>
      <c r="M123" s="92" t="s">
        <v>99</v>
      </c>
      <c r="N123" s="92" t="s">
        <v>98</v>
      </c>
      <c r="O123" s="92" t="s">
        <v>98</v>
      </c>
      <c r="P123" s="92" t="s">
        <v>100</v>
      </c>
      <c r="Q123" s="92" t="s">
        <v>101</v>
      </c>
      <c r="R123" s="92" t="s">
        <v>102</v>
      </c>
      <c r="S123" s="93" t="s">
        <v>103</v>
      </c>
      <c r="T123" s="24"/>
      <c r="U123" s="24"/>
      <c r="V123" s="24"/>
      <c r="W123" s="24"/>
      <c r="AC123" s="21"/>
      <c r="AD123" s="105"/>
      <c r="AE123" s="105"/>
      <c r="AF123" s="21"/>
      <c r="AG123" s="105"/>
      <c r="AH123" s="105"/>
    </row>
    <row r="124" spans="1:34" s="6" customFormat="1" ht="69.95" customHeight="1" x14ac:dyDescent="0.15">
      <c r="A124" s="106" t="s">
        <v>116</v>
      </c>
      <c r="B124" s="107" t="s">
        <v>117</v>
      </c>
      <c r="C124" s="96">
        <f t="shared" ref="C124:C129" si="104">+E124-2</f>
        <v>44938</v>
      </c>
      <c r="D124" s="95" t="str">
        <f t="shared" ref="D124:D125" si="105">TEXT(C124,"aaa")</f>
        <v>木</v>
      </c>
      <c r="E124" s="97">
        <f t="shared" ref="E124:E125" si="106">G124</f>
        <v>44940</v>
      </c>
      <c r="F124" s="95" t="str">
        <f t="shared" ref="F124:F125" si="107">TEXT(E124,"aaa")</f>
        <v>土</v>
      </c>
      <c r="G124" s="98">
        <v>44940</v>
      </c>
      <c r="H124" s="95" t="str">
        <f t="shared" ref="H124:H125" si="108">TEXT(G124,"aaa")</f>
        <v>土</v>
      </c>
      <c r="I124" s="97">
        <f t="shared" ref="I124:I125" si="109">G124+3</f>
        <v>44943</v>
      </c>
      <c r="J124" s="97">
        <v>44959</v>
      </c>
      <c r="K124" s="97">
        <v>44970</v>
      </c>
      <c r="L124" s="97">
        <f t="shared" ref="L124:L125" si="110">K124+17</f>
        <v>44987</v>
      </c>
      <c r="M124" s="97">
        <f t="shared" ref="M124:M125" si="111">K124+16</f>
        <v>44986</v>
      </c>
      <c r="N124" s="97">
        <f t="shared" ref="N124:N125" si="112">K124+17</f>
        <v>44987</v>
      </c>
      <c r="O124" s="97">
        <f t="shared" ref="O124:O125" si="113">K124+17</f>
        <v>44987</v>
      </c>
      <c r="P124" s="97">
        <f t="shared" ref="P124:P125" si="114">K124+11</f>
        <v>44981</v>
      </c>
      <c r="Q124" s="97">
        <f t="shared" ref="Q124:Q125" si="115">K124+18</f>
        <v>44988</v>
      </c>
      <c r="R124" s="97">
        <f t="shared" ref="R124:R125" si="116">K124+21</f>
        <v>44991</v>
      </c>
      <c r="S124" s="99">
        <f t="shared" ref="S124:S125" si="117">K124+15</f>
        <v>44985</v>
      </c>
      <c r="T124" s="24"/>
      <c r="U124" s="24"/>
      <c r="V124" s="24"/>
      <c r="W124" s="24"/>
      <c r="AC124" s="21"/>
      <c r="AD124" s="105"/>
      <c r="AE124" s="105"/>
      <c r="AF124" s="21"/>
      <c r="AG124" s="105"/>
      <c r="AH124" s="105"/>
    </row>
    <row r="125" spans="1:34" s="6" customFormat="1" ht="69.95" customHeight="1" x14ac:dyDescent="0.15">
      <c r="A125" s="106" t="s">
        <v>116</v>
      </c>
      <c r="B125" s="76" t="s">
        <v>115</v>
      </c>
      <c r="C125" s="77">
        <f t="shared" si="104"/>
        <v>44945</v>
      </c>
      <c r="D125" s="74" t="str">
        <f t="shared" si="105"/>
        <v>木</v>
      </c>
      <c r="E125" s="39">
        <f t="shared" si="106"/>
        <v>44947</v>
      </c>
      <c r="F125" s="74" t="str">
        <f t="shared" si="107"/>
        <v>土</v>
      </c>
      <c r="G125" s="75">
        <v>44947</v>
      </c>
      <c r="H125" s="74" t="str">
        <f t="shared" si="108"/>
        <v>土</v>
      </c>
      <c r="I125" s="39">
        <f t="shared" si="109"/>
        <v>44950</v>
      </c>
      <c r="J125" s="39">
        <v>44959</v>
      </c>
      <c r="K125" s="39">
        <v>44970</v>
      </c>
      <c r="L125" s="39">
        <f t="shared" si="110"/>
        <v>44987</v>
      </c>
      <c r="M125" s="39">
        <f t="shared" si="111"/>
        <v>44986</v>
      </c>
      <c r="N125" s="39">
        <f t="shared" si="112"/>
        <v>44987</v>
      </c>
      <c r="O125" s="39">
        <f t="shared" si="113"/>
        <v>44987</v>
      </c>
      <c r="P125" s="39">
        <f t="shared" si="114"/>
        <v>44981</v>
      </c>
      <c r="Q125" s="39">
        <f t="shared" si="115"/>
        <v>44988</v>
      </c>
      <c r="R125" s="39">
        <f t="shared" si="116"/>
        <v>44991</v>
      </c>
      <c r="S125" s="41">
        <f t="shared" si="117"/>
        <v>44985</v>
      </c>
      <c r="T125" s="24"/>
      <c r="U125" s="24"/>
      <c r="V125" s="24"/>
      <c r="W125" s="24"/>
      <c r="AC125" s="21"/>
      <c r="AD125" s="88"/>
      <c r="AE125" s="88"/>
      <c r="AF125" s="21"/>
      <c r="AG125" s="88"/>
      <c r="AH125" s="88"/>
    </row>
    <row r="126" spans="1:34" s="6" customFormat="1" ht="69.95" customHeight="1" x14ac:dyDescent="0.15">
      <c r="A126" s="106" t="s">
        <v>116</v>
      </c>
      <c r="B126" s="107" t="s">
        <v>118</v>
      </c>
      <c r="C126" s="77">
        <f t="shared" si="104"/>
        <v>44952</v>
      </c>
      <c r="D126" s="74" t="str">
        <f t="shared" ref="D126:D127" si="118">TEXT(C126,"aaa")</f>
        <v>木</v>
      </c>
      <c r="E126" s="39">
        <f t="shared" ref="E126:E127" si="119">G126</f>
        <v>44954</v>
      </c>
      <c r="F126" s="74" t="str">
        <f t="shared" ref="F126:F127" si="120">TEXT(E126,"aaa")</f>
        <v>土</v>
      </c>
      <c r="G126" s="75">
        <v>44954</v>
      </c>
      <c r="H126" s="74" t="str">
        <f t="shared" ref="H126:H127" si="121">TEXT(G126,"aaa")</f>
        <v>土</v>
      </c>
      <c r="I126" s="39">
        <f t="shared" ref="I126:I127" si="122">G126+3</f>
        <v>44957</v>
      </c>
      <c r="J126" s="39">
        <v>44971</v>
      </c>
      <c r="K126" s="39">
        <v>44984</v>
      </c>
      <c r="L126" s="39">
        <f t="shared" ref="L126:L127" si="123">K126+17</f>
        <v>45001</v>
      </c>
      <c r="M126" s="39">
        <f t="shared" ref="M126:M127" si="124">K126+16</f>
        <v>45000</v>
      </c>
      <c r="N126" s="39">
        <f t="shared" ref="N126:N127" si="125">K126+17</f>
        <v>45001</v>
      </c>
      <c r="O126" s="39">
        <f t="shared" ref="O126:O127" si="126">K126+17</f>
        <v>45001</v>
      </c>
      <c r="P126" s="39">
        <f t="shared" ref="P126:P127" si="127">K126+11</f>
        <v>44995</v>
      </c>
      <c r="Q126" s="39">
        <f t="shared" ref="Q126:Q127" si="128">K126+18</f>
        <v>45002</v>
      </c>
      <c r="R126" s="39">
        <f t="shared" ref="R126:R127" si="129">K126+21</f>
        <v>45005</v>
      </c>
      <c r="S126" s="41">
        <f t="shared" ref="S126:S127" si="130">K126+15</f>
        <v>44999</v>
      </c>
      <c r="T126" s="24"/>
      <c r="U126" s="24"/>
      <c r="V126" s="24"/>
      <c r="W126" s="24"/>
      <c r="AC126" s="21"/>
      <c r="AD126" s="88"/>
      <c r="AE126" s="88"/>
      <c r="AF126" s="21"/>
      <c r="AG126" s="88"/>
      <c r="AH126" s="88"/>
    </row>
    <row r="127" spans="1:34" s="6" customFormat="1" ht="69.95" customHeight="1" x14ac:dyDescent="0.15">
      <c r="A127" s="106" t="s">
        <v>116</v>
      </c>
      <c r="B127" s="76" t="s">
        <v>119</v>
      </c>
      <c r="C127" s="77">
        <f t="shared" si="104"/>
        <v>44959</v>
      </c>
      <c r="D127" s="74" t="str">
        <f t="shared" si="118"/>
        <v>木</v>
      </c>
      <c r="E127" s="39">
        <f t="shared" si="119"/>
        <v>44961</v>
      </c>
      <c r="F127" s="74" t="str">
        <f t="shared" si="120"/>
        <v>土</v>
      </c>
      <c r="G127" s="75">
        <v>44961</v>
      </c>
      <c r="H127" s="74" t="str">
        <f t="shared" si="121"/>
        <v>土</v>
      </c>
      <c r="I127" s="39">
        <f t="shared" si="122"/>
        <v>44964</v>
      </c>
      <c r="J127" s="39">
        <v>44971</v>
      </c>
      <c r="K127" s="39">
        <v>44984</v>
      </c>
      <c r="L127" s="39">
        <f t="shared" si="123"/>
        <v>45001</v>
      </c>
      <c r="M127" s="39">
        <f t="shared" si="124"/>
        <v>45000</v>
      </c>
      <c r="N127" s="39">
        <f t="shared" si="125"/>
        <v>45001</v>
      </c>
      <c r="O127" s="39">
        <f t="shared" si="126"/>
        <v>45001</v>
      </c>
      <c r="P127" s="39">
        <f t="shared" si="127"/>
        <v>44995</v>
      </c>
      <c r="Q127" s="39">
        <f t="shared" si="128"/>
        <v>45002</v>
      </c>
      <c r="R127" s="39">
        <f t="shared" si="129"/>
        <v>45005</v>
      </c>
      <c r="S127" s="41">
        <f t="shared" si="130"/>
        <v>44999</v>
      </c>
      <c r="T127" s="24"/>
      <c r="U127" s="24"/>
      <c r="V127" s="24"/>
      <c r="W127" s="24"/>
      <c r="AC127" s="21"/>
      <c r="AD127" s="53"/>
      <c r="AE127" s="53"/>
      <c r="AF127" s="21"/>
      <c r="AG127" s="53"/>
      <c r="AH127" s="53"/>
    </row>
    <row r="128" spans="1:34" s="6" customFormat="1" ht="69.95" customHeight="1" x14ac:dyDescent="0.15">
      <c r="A128" s="106" t="s">
        <v>116</v>
      </c>
      <c r="B128" s="107" t="s">
        <v>120</v>
      </c>
      <c r="C128" s="77">
        <f t="shared" si="104"/>
        <v>44966</v>
      </c>
      <c r="D128" s="74" t="str">
        <f t="shared" ref="D128:D130" si="131">TEXT(C128,"aaa")</f>
        <v>木</v>
      </c>
      <c r="E128" s="39">
        <f t="shared" ref="E128:E130" si="132">G128</f>
        <v>44968</v>
      </c>
      <c r="F128" s="74" t="str">
        <f t="shared" ref="F128:F130" si="133">TEXT(E128,"aaa")</f>
        <v>土</v>
      </c>
      <c r="G128" s="75">
        <v>44968</v>
      </c>
      <c r="H128" s="74" t="str">
        <f t="shared" ref="H128:H130" si="134">TEXT(G128,"aaa")</f>
        <v>土</v>
      </c>
      <c r="I128" s="39">
        <f t="shared" ref="I128:I130" si="135">G128+3</f>
        <v>44971</v>
      </c>
      <c r="J128" s="39">
        <v>44985</v>
      </c>
      <c r="K128" s="39">
        <v>44998</v>
      </c>
      <c r="L128" s="39">
        <f t="shared" ref="L128:L130" si="136">K128+17</f>
        <v>45015</v>
      </c>
      <c r="M128" s="39">
        <f t="shared" ref="M128:M130" si="137">K128+16</f>
        <v>45014</v>
      </c>
      <c r="N128" s="39">
        <f t="shared" ref="N128:N130" si="138">K128+17</f>
        <v>45015</v>
      </c>
      <c r="O128" s="39">
        <f t="shared" ref="O128:O130" si="139">K128+17</f>
        <v>45015</v>
      </c>
      <c r="P128" s="39">
        <f t="shared" ref="P128:P130" si="140">K128+11</f>
        <v>45009</v>
      </c>
      <c r="Q128" s="39">
        <f t="shared" ref="Q128:Q130" si="141">K128+18</f>
        <v>45016</v>
      </c>
      <c r="R128" s="39">
        <f t="shared" ref="R128:R130" si="142">K128+21</f>
        <v>45019</v>
      </c>
      <c r="S128" s="41">
        <f t="shared" ref="S128:S130" si="143">K128+15</f>
        <v>45013</v>
      </c>
      <c r="T128" s="24"/>
      <c r="U128" s="24"/>
      <c r="V128" s="24"/>
      <c r="W128" s="24"/>
      <c r="AC128" s="21"/>
      <c r="AD128" s="104"/>
      <c r="AE128" s="104"/>
      <c r="AF128" s="21"/>
      <c r="AG128" s="104"/>
      <c r="AH128" s="104"/>
    </row>
    <row r="129" spans="1:34" s="6" customFormat="1" ht="69.95" customHeight="1" x14ac:dyDescent="0.15">
      <c r="A129" s="78" t="s">
        <v>114</v>
      </c>
      <c r="B129" s="76" t="s">
        <v>114</v>
      </c>
      <c r="C129" s="77">
        <f t="shared" si="104"/>
        <v>44973</v>
      </c>
      <c r="D129" s="74" t="str">
        <f t="shared" si="131"/>
        <v>木</v>
      </c>
      <c r="E129" s="39">
        <f t="shared" si="132"/>
        <v>44975</v>
      </c>
      <c r="F129" s="74" t="str">
        <f t="shared" si="133"/>
        <v>土</v>
      </c>
      <c r="G129" s="75">
        <v>44975</v>
      </c>
      <c r="H129" s="74" t="str">
        <f t="shared" si="134"/>
        <v>土</v>
      </c>
      <c r="I129" s="39">
        <f t="shared" si="135"/>
        <v>44978</v>
      </c>
      <c r="J129" s="39">
        <v>44985</v>
      </c>
      <c r="K129" s="39">
        <f t="shared" ref="K129" si="144">G129+23</f>
        <v>44998</v>
      </c>
      <c r="L129" s="39">
        <f t="shared" si="136"/>
        <v>45015</v>
      </c>
      <c r="M129" s="39">
        <f t="shared" si="137"/>
        <v>45014</v>
      </c>
      <c r="N129" s="39">
        <f t="shared" si="138"/>
        <v>45015</v>
      </c>
      <c r="O129" s="39">
        <f t="shared" si="139"/>
        <v>45015</v>
      </c>
      <c r="P129" s="39">
        <f t="shared" si="140"/>
        <v>45009</v>
      </c>
      <c r="Q129" s="39">
        <f t="shared" si="141"/>
        <v>45016</v>
      </c>
      <c r="R129" s="39">
        <f t="shared" si="142"/>
        <v>45019</v>
      </c>
      <c r="S129" s="41">
        <f t="shared" si="143"/>
        <v>45013</v>
      </c>
      <c r="T129" s="24"/>
      <c r="U129" s="24"/>
      <c r="V129" s="24"/>
      <c r="W129" s="24"/>
      <c r="AC129" s="21"/>
      <c r="AD129" s="104"/>
      <c r="AE129" s="104"/>
      <c r="AF129" s="21"/>
      <c r="AG129" s="104"/>
      <c r="AH129" s="104"/>
    </row>
    <row r="130" spans="1:34" s="6" customFormat="1" ht="69.75" customHeight="1" x14ac:dyDescent="0.15">
      <c r="A130" s="78" t="s">
        <v>114</v>
      </c>
      <c r="B130" s="76" t="s">
        <v>114</v>
      </c>
      <c r="C130" s="108">
        <v>44979</v>
      </c>
      <c r="D130" s="102" t="str">
        <f t="shared" si="131"/>
        <v>水</v>
      </c>
      <c r="E130" s="39">
        <f t="shared" si="132"/>
        <v>44982</v>
      </c>
      <c r="F130" s="74" t="str">
        <f t="shared" si="133"/>
        <v>土</v>
      </c>
      <c r="G130" s="75">
        <v>44982</v>
      </c>
      <c r="H130" s="74" t="str">
        <f t="shared" si="134"/>
        <v>土</v>
      </c>
      <c r="I130" s="39">
        <f t="shared" si="135"/>
        <v>44985</v>
      </c>
      <c r="J130" s="39">
        <v>44993</v>
      </c>
      <c r="K130" s="39">
        <v>45006</v>
      </c>
      <c r="L130" s="39">
        <f t="shared" si="136"/>
        <v>45023</v>
      </c>
      <c r="M130" s="39">
        <f t="shared" si="137"/>
        <v>45022</v>
      </c>
      <c r="N130" s="39">
        <f t="shared" si="138"/>
        <v>45023</v>
      </c>
      <c r="O130" s="39">
        <f t="shared" si="139"/>
        <v>45023</v>
      </c>
      <c r="P130" s="39">
        <f t="shared" si="140"/>
        <v>45017</v>
      </c>
      <c r="Q130" s="39">
        <f t="shared" si="141"/>
        <v>45024</v>
      </c>
      <c r="R130" s="39">
        <f t="shared" si="142"/>
        <v>45027</v>
      </c>
      <c r="S130" s="41">
        <f t="shared" si="143"/>
        <v>45021</v>
      </c>
      <c r="T130" s="24"/>
      <c r="U130" s="24"/>
      <c r="V130" s="24"/>
      <c r="W130" s="24"/>
      <c r="AC130" s="21"/>
      <c r="AD130" s="104"/>
      <c r="AE130" s="104"/>
      <c r="AF130" s="21"/>
      <c r="AG130" s="104"/>
      <c r="AH130" s="104"/>
    </row>
    <row r="131" spans="1:34" s="6" customFormat="1" ht="69.95" customHeight="1" x14ac:dyDescent="0.15">
      <c r="A131" s="78" t="s">
        <v>114</v>
      </c>
      <c r="B131" s="76" t="s">
        <v>114</v>
      </c>
      <c r="C131" s="108">
        <v>44986</v>
      </c>
      <c r="D131" s="102" t="str">
        <f t="shared" ref="D131" si="145">TEXT(C131,"aaa")</f>
        <v>水</v>
      </c>
      <c r="E131" s="39">
        <f t="shared" ref="E131" si="146">G131</f>
        <v>44989</v>
      </c>
      <c r="F131" s="74" t="str">
        <f t="shared" ref="F131" si="147">TEXT(E131,"aaa")</f>
        <v>土</v>
      </c>
      <c r="G131" s="75">
        <v>44989</v>
      </c>
      <c r="H131" s="74" t="str">
        <f t="shared" ref="H131" si="148">TEXT(G131,"aaa")</f>
        <v>土</v>
      </c>
      <c r="I131" s="39">
        <f t="shared" ref="I131" si="149">G131+3</f>
        <v>44992</v>
      </c>
      <c r="J131" s="39">
        <v>45000</v>
      </c>
      <c r="K131" s="39">
        <v>45013</v>
      </c>
      <c r="L131" s="39">
        <f t="shared" ref="L131" si="150">K131+17</f>
        <v>45030</v>
      </c>
      <c r="M131" s="39">
        <f t="shared" ref="M131" si="151">K131+16</f>
        <v>45029</v>
      </c>
      <c r="N131" s="39">
        <f t="shared" ref="N131" si="152">K131+17</f>
        <v>45030</v>
      </c>
      <c r="O131" s="39">
        <f t="shared" ref="O131" si="153">K131+17</f>
        <v>45030</v>
      </c>
      <c r="P131" s="39">
        <f t="shared" ref="P131" si="154">K131+11</f>
        <v>45024</v>
      </c>
      <c r="Q131" s="39">
        <f t="shared" ref="Q131" si="155">K131+18</f>
        <v>45031</v>
      </c>
      <c r="R131" s="39">
        <f t="shared" ref="R131" si="156">K131+21</f>
        <v>45034</v>
      </c>
      <c r="S131" s="41">
        <f t="shared" ref="S131" si="157">K131+15</f>
        <v>45028</v>
      </c>
      <c r="T131" s="24"/>
      <c r="U131" s="24"/>
      <c r="V131" s="24"/>
      <c r="W131" s="24"/>
      <c r="AC131" s="21"/>
      <c r="AD131" s="53"/>
      <c r="AE131" s="53"/>
      <c r="AF131" s="21"/>
      <c r="AG131" s="53"/>
      <c r="AH131" s="53"/>
    </row>
    <row r="132" spans="1:34" s="6" customFormat="1" ht="69.95" customHeight="1" x14ac:dyDescent="0.15">
      <c r="A132" s="47" t="s">
        <v>66</v>
      </c>
      <c r="B132" s="48"/>
      <c r="C132" s="49"/>
      <c r="D132" s="48"/>
      <c r="E132" s="50"/>
      <c r="F132" s="48"/>
      <c r="G132" s="72"/>
      <c r="H132" s="48"/>
      <c r="I132" s="50"/>
      <c r="J132" s="50"/>
      <c r="K132" s="50"/>
      <c r="L132" s="50"/>
      <c r="M132" s="50"/>
      <c r="N132" s="50"/>
      <c r="O132" s="50"/>
      <c r="P132" s="50"/>
      <c r="Q132" s="50"/>
      <c r="R132" s="50"/>
      <c r="S132" s="50"/>
      <c r="T132" s="24"/>
      <c r="U132" s="24"/>
      <c r="V132" s="24"/>
      <c r="W132" s="24"/>
    </row>
    <row r="133" spans="1:34" s="6" customFormat="1" ht="69.75" customHeight="1" x14ac:dyDescent="0.15">
      <c r="A133" s="69"/>
      <c r="B133" s="48"/>
      <c r="C133" s="49"/>
      <c r="D133" s="48"/>
      <c r="E133" s="50"/>
      <c r="F133" s="48"/>
      <c r="G133" s="72"/>
      <c r="H133" s="48"/>
      <c r="I133" s="50"/>
      <c r="J133" s="50"/>
      <c r="K133" s="50"/>
      <c r="L133" s="50"/>
      <c r="M133" s="50"/>
      <c r="N133" s="50"/>
      <c r="O133" s="50"/>
      <c r="P133" s="50"/>
      <c r="Q133" s="50"/>
      <c r="R133" s="50"/>
      <c r="S133" s="50"/>
      <c r="T133" s="24"/>
      <c r="U133" s="24"/>
      <c r="V133" s="24"/>
      <c r="W133" s="24"/>
    </row>
    <row r="134" spans="1:34" s="6" customFormat="1" ht="69.75" customHeight="1" x14ac:dyDescent="0.15">
      <c r="A134" s="47"/>
      <c r="B134" s="48"/>
      <c r="C134" s="49"/>
      <c r="D134" s="48"/>
      <c r="E134" s="50"/>
      <c r="F134" s="48"/>
      <c r="G134" s="51"/>
      <c r="H134" s="48"/>
      <c r="I134" s="48"/>
      <c r="J134" s="50"/>
      <c r="K134" s="50"/>
      <c r="L134" s="50"/>
      <c r="M134" s="50"/>
      <c r="N134" s="50"/>
      <c r="O134" s="50"/>
      <c r="P134" s="50"/>
      <c r="Q134" s="50"/>
      <c r="R134" s="50"/>
      <c r="S134" s="50"/>
      <c r="T134" s="24"/>
      <c r="U134" s="24"/>
      <c r="V134" s="24"/>
      <c r="W134" s="24"/>
    </row>
    <row r="135" spans="1:34" s="6" customFormat="1" ht="30.75" customHeight="1" x14ac:dyDescent="0.15">
      <c r="A135" s="47"/>
      <c r="B135" s="48"/>
      <c r="C135" s="49"/>
      <c r="D135" s="48"/>
      <c r="E135" s="52"/>
      <c r="F135" s="48"/>
      <c r="G135" s="51"/>
      <c r="H135" s="48"/>
      <c r="I135" s="48"/>
      <c r="J135" s="50"/>
      <c r="K135" s="50"/>
      <c r="L135" s="50"/>
      <c r="M135" s="50"/>
      <c r="N135" s="50"/>
      <c r="O135" s="50"/>
      <c r="P135" s="50"/>
      <c r="Q135" s="50"/>
      <c r="R135" s="50"/>
      <c r="S135" s="50"/>
    </row>
    <row r="136" spans="1:34" s="6" customFormat="1" ht="30.75" customHeight="1" x14ac:dyDescent="0.15">
      <c r="Q136" s="25"/>
      <c r="R136" s="25"/>
    </row>
    <row r="137" spans="1:34" s="6" customFormat="1" ht="30.75" customHeight="1" x14ac:dyDescent="0.15">
      <c r="Q137" s="25"/>
      <c r="R137" s="25"/>
    </row>
    <row r="138" spans="1:34" s="6" customFormat="1" ht="30.75" customHeight="1" x14ac:dyDescent="0.15">
      <c r="Q138" s="25"/>
      <c r="R138" s="25"/>
    </row>
    <row r="139" spans="1:34" s="6" customFormat="1" ht="30.75" customHeight="1" x14ac:dyDescent="0.15">
      <c r="Q139" s="25"/>
      <c r="R139" s="25"/>
    </row>
    <row r="140" spans="1:34" s="6" customFormat="1" ht="30.75" customHeight="1" x14ac:dyDescent="0.15">
      <c r="Q140" s="25"/>
      <c r="R140" s="25"/>
    </row>
    <row r="141" spans="1:34" s="6" customFormat="1" ht="30.75" customHeight="1" x14ac:dyDescent="0.15">
      <c r="Q141" s="25"/>
      <c r="R141" s="25"/>
    </row>
    <row r="142" spans="1:34" s="6" customFormat="1" ht="30.75" customHeight="1" x14ac:dyDescent="0.15">
      <c r="Q142" s="25"/>
      <c r="R142" s="25"/>
    </row>
    <row r="143" spans="1:34" s="6" customFormat="1" ht="30.75" customHeight="1" x14ac:dyDescent="0.15">
      <c r="Q143" s="25"/>
      <c r="R143" s="25"/>
    </row>
    <row r="144" spans="1:34" s="6" customFormat="1" ht="30.75" customHeight="1" x14ac:dyDescent="0.15">
      <c r="Q144" s="25"/>
      <c r="R144" s="25"/>
    </row>
    <row r="145" spans="1:256" s="6" customFormat="1" ht="30.75" customHeight="1" x14ac:dyDescent="0.15">
      <c r="Q145" s="25"/>
      <c r="R145" s="25"/>
    </row>
    <row r="146" spans="1:256" s="6" customFormat="1" ht="30.75" customHeight="1" x14ac:dyDescent="0.15">
      <c r="Q146" s="25"/>
      <c r="R146" s="25"/>
    </row>
    <row r="147" spans="1:256" s="6" customFormat="1" ht="30.75" customHeight="1" x14ac:dyDescent="0.15">
      <c r="Q147" s="25"/>
      <c r="R147" s="25"/>
    </row>
    <row r="148" spans="1:256" s="6" customFormat="1" ht="30.75" customHeight="1" x14ac:dyDescent="0.15">
      <c r="Q148" s="25"/>
      <c r="R148" s="25"/>
    </row>
    <row r="149" spans="1:256" s="6" customFormat="1" ht="30.75" customHeight="1" x14ac:dyDescent="0.15">
      <c r="Q149" s="25"/>
      <c r="R149" s="25"/>
      <c r="AD149" s="27"/>
    </row>
    <row r="150" spans="1:256" s="6" customFormat="1" ht="30.75" customHeight="1" x14ac:dyDescent="0.15">
      <c r="Q150" s="26"/>
      <c r="R150" s="26"/>
      <c r="AD150" s="27"/>
    </row>
    <row r="151" spans="1:256" s="6" customFormat="1" ht="30.75" customHeight="1" x14ac:dyDescent="0.15">
      <c r="Q151" s="26"/>
      <c r="R151" s="26"/>
      <c r="AD151" s="27"/>
    </row>
    <row r="152" spans="1:256" s="6" customFormat="1" ht="30.75" customHeight="1" x14ac:dyDescent="0.15">
      <c r="Q152" s="26"/>
      <c r="R152" s="26"/>
      <c r="AD152" s="27"/>
    </row>
    <row r="153" spans="1:256" s="6" customFormat="1" ht="30.75" customHeight="1" x14ac:dyDescent="0.15">
      <c r="Q153" s="26"/>
      <c r="R153" s="26"/>
      <c r="AD153" s="27"/>
    </row>
    <row r="154" spans="1:256" s="6" customFormat="1" ht="30.75" customHeight="1" x14ac:dyDescent="0.15">
      <c r="Q154" s="26"/>
      <c r="R154" s="26"/>
      <c r="AD154" s="27"/>
    </row>
    <row r="155" spans="1:256" s="6" customFormat="1" ht="30.75" customHeight="1" x14ac:dyDescent="0.15">
      <c r="Q155" s="26"/>
      <c r="R155" s="26"/>
      <c r="AD155" s="27"/>
    </row>
    <row r="156" spans="1:256" s="6" customFormat="1" ht="48.75" customHeight="1" x14ac:dyDescent="0.25">
      <c r="Q156" s="26"/>
      <c r="R156" s="26"/>
      <c r="Z156" s="1"/>
      <c r="AA156" s="1"/>
      <c r="AB156" s="1"/>
      <c r="AC156" s="1"/>
      <c r="AD156" s="27"/>
    </row>
    <row r="157" spans="1:256" s="7" customFormat="1" ht="48.75" customHeight="1" x14ac:dyDescent="0.25">
      <c r="A157" s="6"/>
      <c r="B157" s="6"/>
      <c r="C157" s="6"/>
      <c r="D157" s="6"/>
      <c r="E157" s="6"/>
      <c r="F157" s="6"/>
      <c r="G157" s="6"/>
      <c r="H157" s="6"/>
      <c r="I157" s="6"/>
      <c r="J157" s="6"/>
      <c r="K157" s="6"/>
      <c r="L157" s="6"/>
      <c r="M157" s="6"/>
      <c r="N157" s="6"/>
      <c r="O157" s="6"/>
      <c r="P157" s="6"/>
      <c r="Q157" s="26"/>
      <c r="R157" s="26"/>
      <c r="S157" s="6"/>
      <c r="Z157" s="1"/>
      <c r="AA157" s="1"/>
      <c r="AB157" s="1"/>
      <c r="AC157" s="1"/>
      <c r="AD157" s="27"/>
      <c r="AE157" s="6"/>
    </row>
    <row r="158" spans="1:256" s="9" customFormat="1" ht="48.75" customHeight="1" x14ac:dyDescent="0.25">
      <c r="A158" s="7"/>
      <c r="B158" s="7"/>
      <c r="C158" s="7"/>
      <c r="D158" s="7"/>
      <c r="E158" s="7"/>
      <c r="F158" s="7"/>
      <c r="G158" s="7"/>
      <c r="H158" s="7"/>
      <c r="I158" s="7"/>
      <c r="J158" s="7"/>
      <c r="K158" s="7"/>
      <c r="L158" s="7"/>
      <c r="M158" s="7"/>
      <c r="N158" s="7"/>
      <c r="O158" s="7"/>
      <c r="P158" s="7"/>
      <c r="Q158" s="26"/>
      <c r="R158" s="26"/>
      <c r="S158" s="7"/>
      <c r="W158" s="1"/>
      <c r="X158" s="1"/>
      <c r="Y158" s="1"/>
      <c r="Z158" s="1"/>
      <c r="AA158" s="1"/>
      <c r="AB158" s="1"/>
      <c r="AC158" s="1"/>
      <c r="AD158" s="27"/>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row>
    <row r="159" spans="1:256" s="1" customFormat="1" ht="30.75" customHeight="1" x14ac:dyDescent="0.3">
      <c r="A159" s="9"/>
      <c r="B159" s="9"/>
      <c r="C159" s="9"/>
      <c r="D159" s="9"/>
      <c r="E159" s="9"/>
      <c r="F159" s="9"/>
      <c r="G159" s="9"/>
      <c r="H159" s="9"/>
      <c r="I159" s="9"/>
      <c r="J159" s="9"/>
      <c r="K159" s="9"/>
      <c r="L159" s="9"/>
      <c r="M159" s="9"/>
      <c r="N159" s="9"/>
      <c r="O159" s="9"/>
      <c r="P159" s="9"/>
      <c r="Q159" s="9"/>
      <c r="R159" s="9"/>
      <c r="S159" s="9"/>
      <c r="T159" s="30"/>
      <c r="AB159" s="3"/>
      <c r="AC159" s="3"/>
      <c r="AD159" s="3"/>
      <c r="AE159" s="3"/>
      <c r="AF159" s="27"/>
    </row>
    <row r="160" spans="1:256" s="40" customFormat="1" ht="13.5" customHeight="1" x14ac:dyDescent="0.25">
      <c r="A160" s="1"/>
      <c r="B160" s="1"/>
      <c r="C160" s="1"/>
      <c r="D160" s="1"/>
      <c r="E160" s="1"/>
      <c r="F160" s="1"/>
      <c r="G160" s="1"/>
      <c r="H160" s="1"/>
      <c r="I160" s="1"/>
      <c r="J160" s="1"/>
      <c r="K160" s="1"/>
      <c r="L160" s="1"/>
      <c r="M160" s="1"/>
      <c r="N160" s="1"/>
      <c r="O160" s="1"/>
      <c r="P160" s="1"/>
      <c r="Q160" s="1"/>
      <c r="R160" s="1"/>
      <c r="S160" s="30"/>
    </row>
    <row r="161" spans="1:19" s="40" customFormat="1" ht="13.5" customHeight="1" x14ac:dyDescent="0.15">
      <c r="A161" s="128" t="s">
        <v>67</v>
      </c>
      <c r="B161" s="128"/>
      <c r="C161" s="128"/>
      <c r="D161" s="128"/>
      <c r="E161" s="128"/>
      <c r="F161" s="128"/>
    </row>
    <row r="162" spans="1:19" s="40" customFormat="1" ht="13.5" customHeight="1" x14ac:dyDescent="0.15">
      <c r="A162" s="128"/>
      <c r="B162" s="128"/>
      <c r="C162" s="128"/>
      <c r="D162" s="128"/>
      <c r="E162" s="128"/>
      <c r="F162" s="128"/>
    </row>
    <row r="163" spans="1:19" s="40" customFormat="1" ht="13.5" customHeight="1" x14ac:dyDescent="0.15">
      <c r="A163" s="128"/>
      <c r="B163" s="128"/>
      <c r="C163" s="128"/>
      <c r="D163" s="128"/>
      <c r="E163" s="128"/>
      <c r="F163" s="128"/>
    </row>
    <row r="164" spans="1:19" s="56" customFormat="1" ht="60" customHeight="1" x14ac:dyDescent="0.15">
      <c r="A164" s="129"/>
      <c r="B164" s="129"/>
      <c r="C164" s="129"/>
      <c r="D164" s="129"/>
      <c r="E164" s="129"/>
      <c r="F164" s="129"/>
      <c r="G164" s="40"/>
      <c r="H164" s="40"/>
      <c r="I164" s="54"/>
      <c r="J164" s="40"/>
      <c r="K164" s="40"/>
      <c r="L164" s="40"/>
      <c r="M164" s="40"/>
      <c r="N164" s="40"/>
      <c r="O164" s="40"/>
      <c r="P164" s="40"/>
      <c r="Q164" s="40"/>
      <c r="R164" s="40"/>
      <c r="S164" s="40"/>
    </row>
    <row r="165" spans="1:19" ht="104.25" customHeight="1" thickBot="1" x14ac:dyDescent="0.2">
      <c r="A165" s="55" t="s">
        <v>2</v>
      </c>
      <c r="B165" s="130" t="s">
        <v>68</v>
      </c>
      <c r="C165" s="131"/>
      <c r="D165" s="131"/>
      <c r="E165" s="131"/>
      <c r="F165" s="131"/>
      <c r="G165" s="131"/>
      <c r="H165" s="132"/>
      <c r="I165" s="133" t="s">
        <v>69</v>
      </c>
      <c r="J165" s="134"/>
      <c r="K165" s="134"/>
      <c r="L165" s="134"/>
      <c r="M165" s="135"/>
      <c r="N165" s="56"/>
      <c r="O165" s="56"/>
      <c r="P165" s="56"/>
      <c r="Q165" s="56"/>
      <c r="R165" s="56"/>
      <c r="S165" s="56"/>
    </row>
    <row r="166" spans="1:19" ht="37.5" customHeight="1" thickTop="1" x14ac:dyDescent="0.15">
      <c r="A166" s="118" t="s">
        <v>110</v>
      </c>
      <c r="B166" s="120" t="s">
        <v>104</v>
      </c>
      <c r="C166" s="121"/>
      <c r="D166" s="121"/>
      <c r="E166" s="121"/>
      <c r="F166" s="121"/>
      <c r="G166" s="121"/>
      <c r="H166" s="122"/>
      <c r="I166" s="57" t="s">
        <v>105</v>
      </c>
      <c r="J166" s="58"/>
      <c r="K166" s="58"/>
      <c r="L166" s="58"/>
      <c r="M166" s="59" t="s">
        <v>106</v>
      </c>
    </row>
    <row r="167" spans="1:19" ht="48.75" x14ac:dyDescent="0.15">
      <c r="A167" s="119"/>
      <c r="B167" s="123"/>
      <c r="C167" s="124"/>
      <c r="D167" s="124"/>
      <c r="E167" s="124"/>
      <c r="F167" s="124"/>
      <c r="G167" s="124"/>
      <c r="H167" s="125"/>
      <c r="I167" s="60" t="s">
        <v>107</v>
      </c>
      <c r="J167" s="61"/>
      <c r="K167" s="61"/>
      <c r="L167" s="61"/>
      <c r="M167" s="62"/>
    </row>
  </sheetData>
  <mergeCells count="101">
    <mergeCell ref="I50:N50"/>
    <mergeCell ref="B50:H50"/>
    <mergeCell ref="B51:H52"/>
    <mergeCell ref="A51:A52"/>
    <mergeCell ref="A46:F49"/>
    <mergeCell ref="O1:S1"/>
    <mergeCell ref="P6:P8"/>
    <mergeCell ref="I5:S5"/>
    <mergeCell ref="R6:R8"/>
    <mergeCell ref="S6:S8"/>
    <mergeCell ref="A5:A9"/>
    <mergeCell ref="B5:B9"/>
    <mergeCell ref="C5:D5"/>
    <mergeCell ref="E5:F5"/>
    <mergeCell ref="G5:H5"/>
    <mergeCell ref="E6:F8"/>
    <mergeCell ref="G6:H8"/>
    <mergeCell ref="C6:D8"/>
    <mergeCell ref="W6:W8"/>
    <mergeCell ref="AD6:AE6"/>
    <mergeCell ref="AG6:AH6"/>
    <mergeCell ref="G9:H9"/>
    <mergeCell ref="I9:J9"/>
    <mergeCell ref="Q6:Q8"/>
    <mergeCell ref="T6:T8"/>
    <mergeCell ref="U6:U8"/>
    <mergeCell ref="V6:V8"/>
    <mergeCell ref="K6:K8"/>
    <mergeCell ref="L6:L8"/>
    <mergeCell ref="M6:M8"/>
    <mergeCell ref="O6:O8"/>
    <mergeCell ref="N6:N8"/>
    <mergeCell ref="I6:J8"/>
    <mergeCell ref="O58:S58"/>
    <mergeCell ref="A62:A66"/>
    <mergeCell ref="B62:B66"/>
    <mergeCell ref="C62:D62"/>
    <mergeCell ref="E62:F62"/>
    <mergeCell ref="G62:H62"/>
    <mergeCell ref="K62:S62"/>
    <mergeCell ref="C63:D65"/>
    <mergeCell ref="E63:F65"/>
    <mergeCell ref="G63:H65"/>
    <mergeCell ref="I63:I65"/>
    <mergeCell ref="J63:J65"/>
    <mergeCell ref="K63:K65"/>
    <mergeCell ref="L63:L65"/>
    <mergeCell ref="M63:M65"/>
    <mergeCell ref="N63:N65"/>
    <mergeCell ref="AG62:AH62"/>
    <mergeCell ref="G66:H66"/>
    <mergeCell ref="A102:F105"/>
    <mergeCell ref="B106:H106"/>
    <mergeCell ref="I106:M106"/>
    <mergeCell ref="T62:T64"/>
    <mergeCell ref="U62:U64"/>
    <mergeCell ref="V62:V64"/>
    <mergeCell ref="W62:W64"/>
    <mergeCell ref="AD62:AE62"/>
    <mergeCell ref="O63:O65"/>
    <mergeCell ref="P63:P65"/>
    <mergeCell ref="Q63:Q65"/>
    <mergeCell ref="R63:R65"/>
    <mergeCell ref="S63:S65"/>
    <mergeCell ref="O120:O122"/>
    <mergeCell ref="P120:P122"/>
    <mergeCell ref="Q120:Q122"/>
    <mergeCell ref="R120:R122"/>
    <mergeCell ref="S120:S122"/>
    <mergeCell ref="C119:D119"/>
    <mergeCell ref="E119:F119"/>
    <mergeCell ref="G119:H119"/>
    <mergeCell ref="A107:A108"/>
    <mergeCell ref="B107:H108"/>
    <mergeCell ref="A109:A110"/>
    <mergeCell ref="B109:H110"/>
    <mergeCell ref="O115:S115"/>
    <mergeCell ref="A166:A167"/>
    <mergeCell ref="B166:H167"/>
    <mergeCell ref="AG119:AH119"/>
    <mergeCell ref="G123:H123"/>
    <mergeCell ref="A161:F164"/>
    <mergeCell ref="B165:H165"/>
    <mergeCell ref="I165:M165"/>
    <mergeCell ref="T119:T121"/>
    <mergeCell ref="U119:U121"/>
    <mergeCell ref="V119:V121"/>
    <mergeCell ref="W119:W121"/>
    <mergeCell ref="AD119:AE119"/>
    <mergeCell ref="A119:A123"/>
    <mergeCell ref="B119:B123"/>
    <mergeCell ref="K119:S119"/>
    <mergeCell ref="C120:D122"/>
    <mergeCell ref="E120:F122"/>
    <mergeCell ref="G120:H122"/>
    <mergeCell ref="I120:I122"/>
    <mergeCell ref="J120:J122"/>
    <mergeCell ref="K120:K122"/>
    <mergeCell ref="L120:L122"/>
    <mergeCell ref="M120:M122"/>
    <mergeCell ref="N120:N122"/>
  </mergeCells>
  <phoneticPr fontId="2"/>
  <pageMargins left="1.299212598425197" right="0.11811023622047245" top="0.55118110236220474" bottom="0.35433070866141736" header="0.31496062992125984" footer="0.31496062992125984"/>
  <pageSetup paperSize="9" scale="22" fitToHeight="0" orientation="landscape" r:id="rId1"/>
  <rowBreaks count="1" manualBreakCount="1">
    <brk id="110" max="20"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ロサンゼルスロングビーチ(東)</vt:lpstr>
      <vt:lpstr>'ロサンゼルスロングビーチ(東)'!Print_Area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2025-05-15T01:42:03Z</cp:lastPrinted>
  <dcterms:created xsi:type="dcterms:W3CDTF">2016-03-18T07:26:58Z</dcterms:created>
  <dcterms:modified xsi:type="dcterms:W3CDTF">2025-09-10T04:35:35Z</dcterms:modified>
</cp:coreProperties>
</file>