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2435" tabRatio="525"/>
  </bookViews>
  <sheets>
    <sheet name="ロサンゼルスロングビーチ(西)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'ロサンゼルスロングビーチ(西)'!$A$1:$T$45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I14" i="7" l="1"/>
  <c r="S14" i="7" s="1"/>
  <c r="H14" i="7"/>
  <c r="E14" i="7"/>
  <c r="F14" i="7" s="1"/>
  <c r="D14" i="7"/>
  <c r="O13" i="7"/>
  <c r="N13" i="7"/>
  <c r="M13" i="7"/>
  <c r="L13" i="7"/>
  <c r="K13" i="7"/>
  <c r="I13" i="7"/>
  <c r="J13" i="7" s="1"/>
  <c r="H13" i="7"/>
  <c r="E13" i="7"/>
  <c r="F13" i="7" s="1"/>
  <c r="C13" i="7"/>
  <c r="D13" i="7" s="1"/>
  <c r="S12" i="7"/>
  <c r="R12" i="7"/>
  <c r="Q12" i="7"/>
  <c r="P12" i="7"/>
  <c r="O12" i="7"/>
  <c r="M12" i="7"/>
  <c r="L12" i="7"/>
  <c r="I12" i="7"/>
  <c r="N12" i="7" s="1"/>
  <c r="H12" i="7"/>
  <c r="E12" i="7"/>
  <c r="F12" i="7" s="1"/>
  <c r="C12" i="7"/>
  <c r="D12" i="7" s="1"/>
  <c r="S11" i="7"/>
  <c r="I11" i="7"/>
  <c r="R11" i="7" s="1"/>
  <c r="H11" i="7"/>
  <c r="F11" i="7"/>
  <c r="E11" i="7"/>
  <c r="C11" i="7"/>
  <c r="D11" i="7" s="1"/>
  <c r="P10" i="7"/>
  <c r="O10" i="7"/>
  <c r="N10" i="7"/>
  <c r="M10" i="7"/>
  <c r="L10" i="7"/>
  <c r="K10" i="7"/>
  <c r="J10" i="7"/>
  <c r="I10" i="7"/>
  <c r="S10" i="7" s="1"/>
  <c r="H10" i="7"/>
  <c r="E10" i="7"/>
  <c r="F10" i="7" s="1"/>
  <c r="C10" i="7"/>
  <c r="D10" i="7" s="1"/>
  <c r="J14" i="7" l="1"/>
  <c r="J11" i="7"/>
  <c r="K14" i="7"/>
  <c r="K11" i="7"/>
  <c r="L14" i="7"/>
  <c r="L11" i="7"/>
  <c r="R13" i="7"/>
  <c r="O14" i="7"/>
  <c r="P13" i="7"/>
  <c r="M14" i="7"/>
  <c r="Q10" i="7"/>
  <c r="M11" i="7"/>
  <c r="Q13" i="7"/>
  <c r="N14" i="7"/>
  <c r="R10" i="7"/>
  <c r="N11" i="7"/>
  <c r="J12" i="7"/>
  <c r="O11" i="7"/>
  <c r="K12" i="7"/>
  <c r="S13" i="7"/>
  <c r="P14" i="7"/>
  <c r="Q14" i="7"/>
  <c r="Q11" i="7"/>
  <c r="R14" i="7"/>
  <c r="P11" i="7"/>
  <c r="S75" i="7" l="1"/>
  <c r="R75" i="7"/>
  <c r="Q75" i="7"/>
  <c r="P75" i="7"/>
  <c r="O75" i="7"/>
  <c r="N75" i="7"/>
  <c r="M75" i="7"/>
  <c r="L75" i="7"/>
  <c r="I75" i="7"/>
  <c r="H75" i="7"/>
  <c r="E75" i="7"/>
  <c r="C75" i="7" s="1"/>
  <c r="D75" i="7" s="1"/>
  <c r="F75" i="7" l="1"/>
  <c r="S74" i="7" l="1"/>
  <c r="R74" i="7"/>
  <c r="Q74" i="7"/>
  <c r="P74" i="7"/>
  <c r="O74" i="7"/>
  <c r="N74" i="7"/>
  <c r="M74" i="7"/>
  <c r="L74" i="7"/>
  <c r="I74" i="7"/>
  <c r="H74" i="7"/>
  <c r="E74" i="7"/>
  <c r="F74" i="7" s="1"/>
  <c r="S73" i="7"/>
  <c r="R73" i="7"/>
  <c r="Q73" i="7"/>
  <c r="P73" i="7"/>
  <c r="O73" i="7"/>
  <c r="N73" i="7"/>
  <c r="M73" i="7"/>
  <c r="L73" i="7"/>
  <c r="I73" i="7"/>
  <c r="H73" i="7"/>
  <c r="E73" i="7"/>
  <c r="F73" i="7" s="1"/>
  <c r="C73" i="7"/>
  <c r="D73" i="7" s="1"/>
  <c r="S72" i="7"/>
  <c r="R72" i="7"/>
  <c r="Q72" i="7"/>
  <c r="P72" i="7"/>
  <c r="O72" i="7"/>
  <c r="N72" i="7"/>
  <c r="M72" i="7"/>
  <c r="L72" i="7"/>
  <c r="I72" i="7"/>
  <c r="H72" i="7"/>
  <c r="E72" i="7"/>
  <c r="F72" i="7" s="1"/>
  <c r="C72" i="7"/>
  <c r="D72" i="7" s="1"/>
  <c r="C74" i="7" l="1"/>
  <c r="D74" i="7" s="1"/>
  <c r="S70" i="7"/>
  <c r="R70" i="7"/>
  <c r="Q70" i="7"/>
  <c r="P70" i="7"/>
  <c r="O70" i="7"/>
  <c r="N70" i="7"/>
  <c r="M70" i="7"/>
  <c r="L70" i="7"/>
  <c r="I70" i="7"/>
  <c r="H70" i="7"/>
  <c r="E70" i="7"/>
  <c r="C70" i="7" s="1"/>
  <c r="D70" i="7" s="1"/>
  <c r="S69" i="7"/>
  <c r="R69" i="7"/>
  <c r="Q69" i="7"/>
  <c r="P69" i="7"/>
  <c r="O69" i="7"/>
  <c r="N69" i="7"/>
  <c r="M69" i="7"/>
  <c r="L69" i="7"/>
  <c r="I69" i="7"/>
  <c r="J69" i="7" s="1"/>
  <c r="H69" i="7"/>
  <c r="E69" i="7"/>
  <c r="F69" i="7" s="1"/>
  <c r="S68" i="7"/>
  <c r="R68" i="7"/>
  <c r="Q68" i="7"/>
  <c r="P68" i="7"/>
  <c r="O68" i="7"/>
  <c r="N68" i="7"/>
  <c r="M68" i="7"/>
  <c r="L68" i="7"/>
  <c r="I68" i="7"/>
  <c r="J68" i="7" s="1"/>
  <c r="H68" i="7"/>
  <c r="E68" i="7"/>
  <c r="C68" i="7" s="1"/>
  <c r="D68" i="7" s="1"/>
  <c r="F70" i="7" l="1"/>
  <c r="C69" i="7"/>
  <c r="D69" i="7" s="1"/>
  <c r="F68" i="7"/>
  <c r="I71" i="7" l="1"/>
  <c r="J71" i="7" s="1"/>
  <c r="S71" i="7" l="1"/>
  <c r="R71" i="7"/>
  <c r="Q71" i="7"/>
  <c r="P71" i="7"/>
  <c r="O71" i="7"/>
  <c r="N71" i="7"/>
  <c r="M71" i="7"/>
  <c r="L71" i="7"/>
  <c r="H71" i="7"/>
  <c r="E71" i="7"/>
  <c r="F71" i="7" l="1"/>
  <c r="C71" i="7"/>
  <c r="D71" i="7" s="1"/>
</calcChain>
</file>

<file path=xl/sharedStrings.xml><?xml version="1.0" encoding="utf-8"?>
<sst xmlns="http://schemas.openxmlformats.org/spreadsheetml/2006/main" count="127" uniqueCount="104">
  <si>
    <t>連絡先：大阪海運
TEL：06-7730-1075/FAX：06-7730-1088</t>
    <rPh sb="0" eb="3">
      <t>レンラクサキ</t>
    </rPh>
    <rPh sb="4" eb="6">
      <t>オオサカ</t>
    </rPh>
    <rPh sb="6" eb="8">
      <t>カイウン</t>
    </rPh>
    <phoneticPr fontId="3"/>
  </si>
  <si>
    <t>―Los Angeles Service―</t>
    <phoneticPr fontId="3"/>
  </si>
  <si>
    <t>From Kobe</t>
    <phoneticPr fontId="2"/>
  </si>
  <si>
    <t xml:space="preserve">UPDATED :  </t>
    <phoneticPr fontId="11"/>
  </si>
  <si>
    <t>VESSEL</t>
    <phoneticPr fontId="2"/>
  </si>
  <si>
    <t>VOY</t>
  </si>
  <si>
    <t>CFS CUT</t>
    <phoneticPr fontId="2"/>
  </si>
  <si>
    <t>ETA</t>
    <phoneticPr fontId="2"/>
  </si>
  <si>
    <t>ETD</t>
    <phoneticPr fontId="2"/>
  </si>
  <si>
    <t>ETA</t>
  </si>
  <si>
    <t>SFO</t>
    <phoneticPr fontId="2"/>
  </si>
  <si>
    <t>AUS
LRD</t>
    <phoneticPr fontId="3"/>
  </si>
  <si>
    <t>MKC, MSP
STL, MEM
DTT</t>
    <phoneticPr fontId="3"/>
  </si>
  <si>
    <t>CVG, IND
CLE, ATL</t>
    <phoneticPr fontId="3"/>
  </si>
  <si>
    <t>21 DAYS</t>
    <phoneticPr fontId="2"/>
  </si>
  <si>
    <t>30 DAYS</t>
    <phoneticPr fontId="2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</si>
  <si>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</si>
  <si>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</si>
  <si>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</si>
  <si>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神戸 CFS</t>
    <rPh sb="0" eb="2">
      <t>コウベ</t>
    </rPh>
    <phoneticPr fontId="2"/>
  </si>
  <si>
    <t>日東物流株式会社
六甲アイランドC-4ターミナル事務所</t>
    <rPh sb="0" eb="2">
      <t>ニットウ</t>
    </rPh>
    <rPh sb="2" eb="4">
      <t>ブツリュウ</t>
    </rPh>
    <rPh sb="4" eb="6">
      <t>カブシキ</t>
    </rPh>
    <rPh sb="6" eb="8">
      <t>カイシャ</t>
    </rPh>
    <rPh sb="9" eb="11">
      <t>ロッコウ</t>
    </rPh>
    <rPh sb="24" eb="26">
      <t>ジム</t>
    </rPh>
    <rPh sb="26" eb="27">
      <t>ショ</t>
    </rPh>
    <phoneticPr fontId="2"/>
  </si>
  <si>
    <t>TEL: 078-857-1361  FAX: 078-857-1365</t>
    <phoneticPr fontId="2"/>
  </si>
  <si>
    <t>担当： 谷郷 様</t>
    <rPh sb="4" eb="6">
      <t>タニゴウ</t>
    </rPh>
    <phoneticPr fontId="2"/>
  </si>
  <si>
    <t>0 DAYS</t>
    <phoneticPr fontId="2"/>
  </si>
  <si>
    <t>26 DAYS</t>
    <phoneticPr fontId="3"/>
  </si>
  <si>
    <t>27 DAYS</t>
    <phoneticPr fontId="3"/>
  </si>
  <si>
    <t>29 DAYS</t>
    <phoneticPr fontId="3"/>
  </si>
  <si>
    <t>31 DAYS</t>
    <phoneticPr fontId="3"/>
  </si>
  <si>
    <t>34 DAYS</t>
    <phoneticPr fontId="3"/>
  </si>
  <si>
    <t>KOB</t>
    <phoneticPr fontId="2"/>
  </si>
  <si>
    <t>32 DAYS</t>
    <phoneticPr fontId="3"/>
  </si>
  <si>
    <t>37 DAYS</t>
    <phoneticPr fontId="3"/>
  </si>
  <si>
    <t>PDX
SEA</t>
    <phoneticPr fontId="3"/>
  </si>
  <si>
    <t>SLC, DEN
ELP, PHX</t>
    <phoneticPr fontId="3"/>
  </si>
  <si>
    <t>SDF</t>
    <phoneticPr fontId="3"/>
  </si>
  <si>
    <t>OFK</t>
    <phoneticPr fontId="3"/>
  </si>
  <si>
    <t>CHI
DFW
HOU</t>
    <phoneticPr fontId="3"/>
  </si>
  <si>
    <t>LAX/LGB</t>
    <phoneticPr fontId="3"/>
  </si>
  <si>
    <t xml:space="preserve">UPDATED :  </t>
    <phoneticPr fontId="11"/>
  </si>
  <si>
    <t>BUSAN
(T/S)</t>
    <phoneticPr fontId="3"/>
  </si>
  <si>
    <t>LGB</t>
    <phoneticPr fontId="2"/>
  </si>
  <si>
    <t>CHI</t>
    <phoneticPr fontId="2"/>
  </si>
  <si>
    <t>DFW</t>
    <phoneticPr fontId="2"/>
  </si>
  <si>
    <t>MKC</t>
    <phoneticPr fontId="2"/>
  </si>
  <si>
    <t>DTT</t>
    <phoneticPr fontId="2"/>
  </si>
  <si>
    <t>BNA</t>
    <phoneticPr fontId="2"/>
  </si>
  <si>
    <t>LUI</t>
    <phoneticPr fontId="2"/>
  </si>
  <si>
    <t>SEA</t>
    <phoneticPr fontId="2"/>
  </si>
  <si>
    <t>42 DAYS</t>
    <phoneticPr fontId="2"/>
  </si>
  <si>
    <t>CFS CUT日が前倒しになる可能がございます</t>
    <phoneticPr fontId="2"/>
  </si>
  <si>
    <t>※CFS倉庫受付時間　9:00~15:00</t>
    <phoneticPr fontId="2"/>
  </si>
  <si>
    <t>会社名</t>
    <phoneticPr fontId="2"/>
  </si>
  <si>
    <r>
      <t xml:space="preserve"> 住所</t>
    </r>
    <r>
      <rPr>
        <sz val="36"/>
        <color theme="1"/>
        <rFont val="Meiryo UI"/>
        <family val="3"/>
        <charset val="128"/>
      </rPr>
      <t xml:space="preserve"> </t>
    </r>
    <r>
      <rPr>
        <sz val="36"/>
        <rFont val="Meiryo UI"/>
        <family val="3"/>
        <charset val="128"/>
      </rPr>
      <t>/</t>
    </r>
    <r>
      <rPr>
        <sz val="36"/>
        <color theme="1"/>
        <rFont val="Meiryo UI"/>
        <family val="3"/>
        <charset val="128"/>
      </rPr>
      <t xml:space="preserve"> </t>
    </r>
    <r>
      <rPr>
        <sz val="36"/>
        <rFont val="Meiryo UI"/>
        <family val="3"/>
        <charset val="128"/>
      </rPr>
      <t>保税名称</t>
    </r>
    <phoneticPr fontId="3"/>
  </si>
  <si>
    <r>
      <t xml:space="preserve">　　　　　LONG BEACH (PUSAN T/S)  </t>
    </r>
    <r>
      <rPr>
        <b/>
        <sz val="85"/>
        <color theme="0"/>
        <rFont val="Meiryo UI"/>
        <family val="3"/>
        <charset val="128"/>
      </rPr>
      <t>- 大阪・神戸</t>
    </r>
    <rPh sb="31" eb="33">
      <t>オオサカ</t>
    </rPh>
    <rPh sb="34" eb="36">
      <t>コウベ</t>
    </rPh>
    <phoneticPr fontId="3"/>
  </si>
  <si>
    <t>From Osaka/Kobe</t>
    <phoneticPr fontId="2"/>
  </si>
  <si>
    <t>大阪 CFS</t>
    <rPh sb="0" eb="2">
      <t>オオサカ</t>
    </rPh>
    <phoneticPr fontId="3"/>
  </si>
  <si>
    <t>神戸 CFS</t>
    <rPh sb="0" eb="2">
      <t>コウベ</t>
    </rPh>
    <phoneticPr fontId="3"/>
  </si>
  <si>
    <t>日東物流株式会社
大阪総合物流センター</t>
    <rPh sb="0" eb="4">
      <t>ニットウブツリュウ</t>
    </rPh>
    <rPh sb="4" eb="8">
      <t>カブシキガイシャ</t>
    </rPh>
    <rPh sb="9" eb="11">
      <t>オオサカ</t>
    </rPh>
    <rPh sb="11" eb="13">
      <t>ソウゴウ</t>
    </rPh>
    <rPh sb="13" eb="15">
      <t>ブツリュウ</t>
    </rPh>
    <phoneticPr fontId="11"/>
  </si>
  <si>
    <t>大阪市住之江区南港東9-4-36</t>
    <rPh sb="0" eb="3">
      <t>オオサカシ</t>
    </rPh>
    <rPh sb="3" eb="7">
      <t>スミノエク</t>
    </rPh>
    <rPh sb="7" eb="9">
      <t>ナンコウ</t>
    </rPh>
    <rPh sb="9" eb="10">
      <t>ヒガシ</t>
    </rPh>
    <phoneticPr fontId="11"/>
  </si>
  <si>
    <t>NACCS:　4IWM4</t>
    <phoneticPr fontId="2"/>
  </si>
  <si>
    <t>日東物流株式会社
ポートアイランド物流センター</t>
    <rPh sb="0" eb="4">
      <t>ニットウブツリュウ</t>
    </rPh>
    <rPh sb="4" eb="8">
      <t>カブシキガイシャ</t>
    </rPh>
    <rPh sb="17" eb="19">
      <t>ブツリュウ</t>
    </rPh>
    <phoneticPr fontId="11"/>
  </si>
  <si>
    <t>神戸市中央区港島4-6</t>
    <rPh sb="0" eb="3">
      <t>コウベシ</t>
    </rPh>
    <rPh sb="3" eb="6">
      <t>チュウオウク</t>
    </rPh>
    <rPh sb="6" eb="8">
      <t>ミナトシマ</t>
    </rPh>
    <phoneticPr fontId="2"/>
  </si>
  <si>
    <t>NACCS:　3FW35</t>
    <phoneticPr fontId="2"/>
  </si>
  <si>
    <t>TEL:078-302-0151 / FAX:078-302-0159</t>
    <phoneticPr fontId="2"/>
  </si>
  <si>
    <t>TEL:06-6612-2600 / FAX:06-6612-2605</t>
    <phoneticPr fontId="2"/>
  </si>
  <si>
    <t>38 DAYS</t>
    <phoneticPr fontId="2"/>
  </si>
  <si>
    <t>37 DAYS</t>
    <phoneticPr fontId="2"/>
  </si>
  <si>
    <t>32 DAYS</t>
    <phoneticPr fontId="2"/>
  </si>
  <si>
    <r>
      <t>　　　　　　　　　LOS ANGELES SCHEDULE -</t>
    </r>
    <r>
      <rPr>
        <b/>
        <sz val="85"/>
        <color theme="0"/>
        <rFont val="Meiryo UI"/>
        <family val="3"/>
        <charset val="128"/>
      </rPr>
      <t xml:space="preserve"> 神戸</t>
    </r>
    <rPh sb="32" eb="34">
      <t>コウベ</t>
    </rPh>
    <phoneticPr fontId="3"/>
  </si>
  <si>
    <t>M</t>
    <phoneticPr fontId="2"/>
  </si>
  <si>
    <t>CFS CUT</t>
    <phoneticPr fontId="2"/>
  </si>
  <si>
    <t>ETD</t>
    <phoneticPr fontId="2"/>
  </si>
  <si>
    <t>ETA</t>
    <phoneticPr fontId="2"/>
  </si>
  <si>
    <t>OSA/KOB</t>
    <phoneticPr fontId="2"/>
  </si>
  <si>
    <t>OSA/KOB</t>
    <phoneticPr fontId="2"/>
  </si>
  <si>
    <t>BUSAN
(T/S)</t>
    <phoneticPr fontId="3"/>
  </si>
  <si>
    <t>SFO
by truck</t>
    <phoneticPr fontId="2"/>
  </si>
  <si>
    <t>0 DAYS</t>
    <phoneticPr fontId="2"/>
  </si>
  <si>
    <t>2 DAYS</t>
    <phoneticPr fontId="2"/>
  </si>
  <si>
    <t>9 DAYS</t>
    <phoneticPr fontId="2"/>
  </si>
  <si>
    <t>38 DAYS</t>
    <phoneticPr fontId="2"/>
  </si>
  <si>
    <t>39 DAYS</t>
    <phoneticPr fontId="2"/>
  </si>
  <si>
    <t>36 DAYS</t>
    <phoneticPr fontId="2"/>
  </si>
  <si>
    <t>TBA</t>
    <phoneticPr fontId="2"/>
  </si>
  <si>
    <t>PACIFIC TIANJIN</t>
    <phoneticPr fontId="2"/>
  </si>
  <si>
    <t>DONGJIN FORTUNE</t>
    <phoneticPr fontId="2"/>
  </si>
  <si>
    <t xml:space="preserve">神戸市東灘区向洋町西6丁目4番      </t>
    <rPh sb="0" eb="3">
      <t>コウベシ</t>
    </rPh>
    <rPh sb="3" eb="6">
      <t>ヒガシナダク</t>
    </rPh>
    <rPh sb="6" eb="9">
      <t>コウヨウチョウ</t>
    </rPh>
    <rPh sb="9" eb="10">
      <t>ニシ</t>
    </rPh>
    <rPh sb="11" eb="13">
      <t>チョウメ</t>
    </rPh>
    <rPh sb="14" eb="15">
      <t>バン</t>
    </rPh>
    <phoneticPr fontId="2"/>
  </si>
  <si>
    <t>2303W</t>
    <phoneticPr fontId="2"/>
  </si>
  <si>
    <t>0084N</t>
    <phoneticPr fontId="2"/>
  </si>
  <si>
    <t>17 DAYS</t>
    <phoneticPr fontId="3"/>
  </si>
  <si>
    <t>ONE ORPHEUS</t>
  </si>
  <si>
    <t>074E</t>
  </si>
  <si>
    <t>ONE HAMBURG</t>
  </si>
  <si>
    <t>082E</t>
  </si>
  <si>
    <t>ONE HANGZHOU BAY</t>
  </si>
  <si>
    <t>059E</t>
  </si>
  <si>
    <t>NYK ORION</t>
  </si>
  <si>
    <t>079E</t>
  </si>
  <si>
    <t>7/6</t>
  </si>
  <si>
    <t>7/13</t>
  </si>
  <si>
    <t>7/20</t>
  </si>
  <si>
    <t>7/27</t>
  </si>
  <si>
    <t>※★ONE HUMEN</t>
    <phoneticPr fontId="2"/>
  </si>
  <si>
    <t>097E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</si>
</sst>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</numFmts>
  <fonts count="5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48"/>
      <color indexed="9"/>
      <name val="Meiryo UI"/>
      <family val="3"/>
      <charset val="128"/>
    </font>
    <font>
      <sz val="48"/>
      <color rgb="FFFF000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11"/>
      <color indexed="10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85"/>
      <color indexed="9"/>
      <name val="Meiryo UI"/>
      <family val="3"/>
      <charset val="128"/>
    </font>
    <font>
      <b/>
      <sz val="85"/>
      <color theme="0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30"/>
      <color theme="1"/>
      <name val="Meiryo UI"/>
      <family val="3"/>
      <charset val="128"/>
    </font>
    <font>
      <sz val="30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26"/>
      <color rgb="FFFF0000"/>
      <name val="Meiryo UI"/>
      <family val="3"/>
      <charset val="128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b/>
      <sz val="36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sz val="24"/>
      <name val="Meiryo UI"/>
      <family val="3"/>
      <charset val="128"/>
    </font>
    <font>
      <sz val="36"/>
      <color theme="1"/>
      <name val="Meiryo UI"/>
      <family val="3"/>
      <charset val="128"/>
    </font>
    <font>
      <sz val="36"/>
      <name val="Meiryo UI"/>
      <family val="3"/>
      <charset val="128"/>
    </font>
    <font>
      <sz val="36"/>
      <color theme="1"/>
      <name val="ＭＳ Ｐゴシック"/>
      <family val="2"/>
      <charset val="128"/>
      <scheme val="minor"/>
    </font>
    <font>
      <b/>
      <sz val="36"/>
      <name val="Meiryo UI"/>
      <family val="3"/>
      <charset val="128"/>
    </font>
    <font>
      <sz val="12"/>
      <name val="ＭＳ Ｐゴシック"/>
      <family val="3"/>
      <charset val="128"/>
    </font>
    <font>
      <b/>
      <sz val="26"/>
      <color rgb="FFFF0000"/>
      <name val="Meiryo UI"/>
      <family val="3"/>
      <charset val="128"/>
    </font>
    <font>
      <b/>
      <sz val="28"/>
      <color rgb="FFFF0000"/>
      <name val="Meiryo UI"/>
      <family val="3"/>
      <charset val="128"/>
    </font>
    <font>
      <b/>
      <sz val="3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6" fillId="0" borderId="0"/>
    <xf numFmtId="0" fontId="1" fillId="0" borderId="0">
      <alignment vertical="center"/>
    </xf>
    <xf numFmtId="0" fontId="35" fillId="0" borderId="0">
      <alignment vertical="center"/>
    </xf>
    <xf numFmtId="0" fontId="1" fillId="0" borderId="0"/>
    <xf numFmtId="0" fontId="37" fillId="0" borderId="0"/>
    <xf numFmtId="0" fontId="39" fillId="0" borderId="0"/>
    <xf numFmtId="0" fontId="40" fillId="0" borderId="0" applyNumberFormat="0" applyFill="0" applyBorder="0" applyAlignment="0" applyProtection="0"/>
    <xf numFmtId="0" fontId="39" fillId="0" borderId="0"/>
    <xf numFmtId="0" fontId="40" fillId="0" borderId="0" applyNumberFormat="0" applyFill="0" applyBorder="0" applyAlignment="0" applyProtection="0"/>
    <xf numFmtId="0" fontId="39" fillId="0" borderId="0"/>
    <xf numFmtId="0" fontId="35" fillId="0" borderId="0">
      <alignment vertical="center"/>
    </xf>
    <xf numFmtId="0" fontId="36" fillId="0" borderId="0"/>
    <xf numFmtId="0" fontId="48" fillId="0" borderId="0"/>
    <xf numFmtId="0" fontId="35" fillId="0" borderId="0" applyBorder="0"/>
  </cellStyleXfs>
  <cellXfs count="188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/>
    <xf numFmtId="0" fontId="6" fillId="0" borderId="0" xfId="1" applyFont="1" applyAlignment="1"/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10" fillId="0" borderId="0" xfId="1" applyFont="1" applyAlignment="1">
      <alignment horizontal="right" vertical="center"/>
    </xf>
    <xf numFmtId="176" fontId="10" fillId="0" borderId="0" xfId="1" applyNumberFormat="1" applyFont="1" applyFill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/>
    </xf>
    <xf numFmtId="0" fontId="16" fillId="0" borderId="5" xfId="1" applyFont="1" applyBorder="1" applyAlignment="1">
      <alignment horizontal="left" vertical="center"/>
    </xf>
    <xf numFmtId="0" fontId="16" fillId="0" borderId="6" xfId="1" applyFont="1" applyBorder="1" applyAlignment="1">
      <alignment horizontal="right" vertical="center"/>
    </xf>
    <xf numFmtId="0" fontId="20" fillId="0" borderId="0" xfId="1" applyFont="1" applyFill="1" applyAlignment="1">
      <alignment vertical="center" wrapText="1"/>
    </xf>
    <xf numFmtId="0" fontId="19" fillId="0" borderId="0" xfId="1" applyFont="1" applyFill="1" applyAlignment="1">
      <alignment vertical="center"/>
    </xf>
    <xf numFmtId="0" fontId="20" fillId="0" borderId="0" xfId="1" applyFont="1" applyFill="1" applyAlignment="1">
      <alignment horizontal="right" vertical="center"/>
    </xf>
    <xf numFmtId="0" fontId="6" fillId="0" borderId="0" xfId="1" applyFont="1" applyFill="1" applyAlignment="1"/>
    <xf numFmtId="0" fontId="21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3" fillId="0" borderId="0" xfId="1" applyFont="1" applyBorder="1" applyAlignment="1"/>
    <xf numFmtId="176" fontId="6" fillId="0" borderId="0" xfId="1" applyNumberFormat="1" applyFont="1" applyFill="1" applyAlignment="1">
      <alignment horizontal="center" vertical="center"/>
    </xf>
    <xf numFmtId="0" fontId="18" fillId="0" borderId="1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177" fontId="2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Fill="1" applyAlignment="1">
      <alignment vertical="center"/>
    </xf>
    <xf numFmtId="0" fontId="1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26" fillId="0" borderId="0" xfId="0" applyFont="1">
      <alignment vertical="center"/>
    </xf>
    <xf numFmtId="0" fontId="16" fillId="0" borderId="7" xfId="1" applyFont="1" applyFill="1" applyBorder="1" applyAlignment="1">
      <alignment vertical="center"/>
    </xf>
    <xf numFmtId="0" fontId="27" fillId="0" borderId="0" xfId="1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28" fillId="2" borderId="0" xfId="1" applyFont="1" applyFill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2" xfId="1" applyFont="1" applyFill="1" applyBorder="1" applyAlignment="1">
      <alignment horizontal="right" vertical="center"/>
    </xf>
    <xf numFmtId="0" fontId="16" fillId="0" borderId="7" xfId="1" applyFont="1" applyFill="1" applyBorder="1" applyAlignment="1">
      <alignment horizontal="left" vertical="center"/>
    </xf>
    <xf numFmtId="0" fontId="17" fillId="0" borderId="7" xfId="1" applyFont="1" applyFill="1" applyBorder="1" applyAlignment="1">
      <alignment vertical="center"/>
    </xf>
    <xf numFmtId="0" fontId="31" fillId="0" borderId="0" xfId="1" applyFont="1" applyFill="1" applyAlignment="1">
      <alignment vertical="center"/>
    </xf>
    <xf numFmtId="0" fontId="34" fillId="0" borderId="0" xfId="1" applyFont="1" applyFill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38" fillId="0" borderId="0" xfId="1" applyFont="1" applyFill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77" fontId="32" fillId="0" borderId="0" xfId="1" applyNumberFormat="1" applyFont="1" applyFill="1" applyBorder="1" applyAlignment="1" applyProtection="1">
      <alignment horizontal="center" vertical="center"/>
      <protection locked="0"/>
    </xf>
    <xf numFmtId="177" fontId="3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1" applyFont="1" applyFill="1" applyAlignment="1">
      <alignment vertical="center"/>
    </xf>
    <xf numFmtId="0" fontId="41" fillId="0" borderId="0" xfId="0" applyFont="1" applyBorder="1" applyAlignment="1">
      <alignment horizontal="left" vertical="center" indent="1"/>
    </xf>
    <xf numFmtId="0" fontId="6" fillId="0" borderId="0" xfId="2" applyFont="1" applyBorder="1" applyAlignment="1">
      <alignment horizontal="center" vertical="center"/>
    </xf>
    <xf numFmtId="0" fontId="43" fillId="0" borderId="0" xfId="1" applyFont="1" applyAlignment="1">
      <alignment horizontal="right" vertical="center"/>
    </xf>
    <xf numFmtId="176" fontId="43" fillId="0" borderId="0" xfId="1" applyNumberFormat="1" applyFont="1" applyFill="1" applyAlignment="1">
      <alignment horizontal="left" vertical="center"/>
    </xf>
    <xf numFmtId="177" fontId="33" fillId="0" borderId="8" xfId="1" applyNumberFormat="1" applyFont="1" applyFill="1" applyBorder="1" applyAlignment="1">
      <alignment horizontal="center" vertical="center"/>
    </xf>
    <xf numFmtId="177" fontId="33" fillId="0" borderId="18" xfId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1" applyFont="1" applyFill="1" applyBorder="1" applyAlignment="1">
      <alignment horizontal="left" vertical="center" indent="1"/>
    </xf>
    <xf numFmtId="0" fontId="33" fillId="0" borderId="0" xfId="1" applyFont="1" applyFill="1" applyBorder="1" applyAlignment="1">
      <alignment horizontal="center" vertical="center"/>
    </xf>
    <xf numFmtId="177" fontId="12" fillId="0" borderId="0" xfId="1" applyNumberFormat="1" applyFont="1" applyFill="1" applyBorder="1" applyAlignment="1" applyProtection="1">
      <alignment horizontal="center" vertical="center"/>
      <protection locked="0"/>
    </xf>
    <xf numFmtId="177" fontId="33" fillId="0" borderId="0" xfId="1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45" fillId="0" borderId="9" xfId="1" applyFont="1" applyFill="1" applyBorder="1" applyAlignment="1">
      <alignment horizontal="center" vertical="center"/>
    </xf>
    <xf numFmtId="0" fontId="46" fillId="0" borderId="0" xfId="0" applyFont="1">
      <alignment vertical="center"/>
    </xf>
    <xf numFmtId="0" fontId="12" fillId="0" borderId="14" xfId="1" applyFont="1" applyFill="1" applyBorder="1" applyAlignment="1">
      <alignment horizontal="left" vertical="center"/>
    </xf>
    <xf numFmtId="0" fontId="45" fillId="0" borderId="15" xfId="1" applyFont="1" applyFill="1" applyBorder="1" applyAlignment="1">
      <alignment vertical="center"/>
    </xf>
    <xf numFmtId="0" fontId="13" fillId="0" borderId="16" xfId="1" applyFont="1" applyFill="1" applyBorder="1" applyAlignment="1">
      <alignment horizontal="right" vertical="center"/>
    </xf>
    <xf numFmtId="0" fontId="13" fillId="0" borderId="5" xfId="0" applyFont="1" applyBorder="1">
      <alignment vertical="center"/>
    </xf>
    <xf numFmtId="0" fontId="45" fillId="0" borderId="7" xfId="1" applyFont="1" applyFill="1" applyBorder="1" applyAlignment="1">
      <alignment vertical="center"/>
    </xf>
    <xf numFmtId="0" fontId="44" fillId="0" borderId="6" xfId="1" applyFont="1" applyFill="1" applyBorder="1" applyAlignment="1">
      <alignment horizontal="right" vertical="center"/>
    </xf>
    <xf numFmtId="0" fontId="13" fillId="0" borderId="0" xfId="0" quotePrefix="1" applyFont="1" applyBorder="1">
      <alignment vertical="center"/>
    </xf>
    <xf numFmtId="0" fontId="13" fillId="0" borderId="5" xfId="0" quotePrefix="1" applyFont="1" applyBorder="1">
      <alignment vertical="center"/>
    </xf>
    <xf numFmtId="0" fontId="19" fillId="2" borderId="0" xfId="1" applyFont="1" applyFill="1" applyAlignment="1">
      <alignment vertical="center"/>
    </xf>
    <xf numFmtId="0" fontId="42" fillId="2" borderId="0" xfId="1" applyFont="1" applyFill="1" applyAlignment="1">
      <alignment vertical="center"/>
    </xf>
    <xf numFmtId="176" fontId="43" fillId="0" borderId="0" xfId="1" applyNumberFormat="1" applyFont="1" applyFill="1" applyAlignment="1">
      <alignment horizontal="right" vertical="center"/>
    </xf>
    <xf numFmtId="0" fontId="33" fillId="0" borderId="8" xfId="1" applyFont="1" applyFill="1" applyBorder="1" applyAlignment="1">
      <alignment horizontal="center" vertical="center"/>
    </xf>
    <xf numFmtId="177" fontId="13" fillId="0" borderId="8" xfId="0" applyNumberFormat="1" applyFont="1" applyBorder="1" applyAlignment="1">
      <alignment horizontal="center" vertical="center"/>
    </xf>
    <xf numFmtId="177" fontId="32" fillId="0" borderId="8" xfId="1" applyNumberFormat="1" applyFont="1" applyFill="1" applyBorder="1" applyAlignment="1" applyProtection="1">
      <alignment horizontal="center" vertical="center"/>
      <protection locked="0"/>
    </xf>
    <xf numFmtId="0" fontId="45" fillId="0" borderId="19" xfId="1" applyFont="1" applyFill="1" applyBorder="1" applyAlignment="1">
      <alignment horizontal="left" vertical="center" indent="1"/>
    </xf>
    <xf numFmtId="0" fontId="34" fillId="3" borderId="21" xfId="1" applyNumberFormat="1" applyFont="1" applyFill="1" applyBorder="1" applyAlignment="1">
      <alignment horizontal="center" vertical="center"/>
    </xf>
    <xf numFmtId="0" fontId="34" fillId="3" borderId="21" xfId="1" applyFont="1" applyFill="1" applyBorder="1" applyAlignment="1">
      <alignment horizontal="center" vertical="center"/>
    </xf>
    <xf numFmtId="0" fontId="45" fillId="0" borderId="8" xfId="1" applyFont="1" applyFill="1" applyBorder="1" applyAlignment="1">
      <alignment horizontal="center" vertical="center"/>
    </xf>
    <xf numFmtId="0" fontId="33" fillId="3" borderId="3" xfId="1" applyNumberFormat="1" applyFont="1" applyFill="1" applyBorder="1" applyAlignment="1">
      <alignment vertical="center" wrapText="1"/>
    </xf>
    <xf numFmtId="0" fontId="33" fillId="3" borderId="3" xfId="1" applyNumberFormat="1" applyFont="1" applyFill="1" applyBorder="1" applyAlignment="1">
      <alignment vertical="center"/>
    </xf>
    <xf numFmtId="178" fontId="10" fillId="3" borderId="3" xfId="1" applyNumberFormat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177" fontId="32" fillId="0" borderId="21" xfId="1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>
      <alignment horizontal="center" vertical="center"/>
    </xf>
    <xf numFmtId="0" fontId="45" fillId="0" borderId="20" xfId="1" applyFont="1" applyFill="1" applyBorder="1" applyAlignment="1">
      <alignment horizontal="left" vertical="center" indent="1"/>
    </xf>
    <xf numFmtId="0" fontId="45" fillId="0" borderId="21" xfId="1" applyFont="1" applyFill="1" applyBorder="1" applyAlignment="1">
      <alignment horizontal="center" vertical="center"/>
    </xf>
    <xf numFmtId="0" fontId="33" fillId="0" borderId="21" xfId="1" applyFont="1" applyFill="1" applyBorder="1" applyAlignment="1">
      <alignment horizontal="center" vertical="center"/>
    </xf>
    <xf numFmtId="177" fontId="33" fillId="0" borderId="21" xfId="1" applyNumberFormat="1" applyFont="1" applyFill="1" applyBorder="1" applyAlignment="1">
      <alignment horizontal="center" vertical="center"/>
    </xf>
    <xf numFmtId="177" fontId="13" fillId="0" borderId="21" xfId="0" applyNumberFormat="1" applyFont="1" applyBorder="1" applyAlignment="1">
      <alignment horizontal="center" vertical="center"/>
    </xf>
    <xf numFmtId="177" fontId="33" fillId="0" borderId="22" xfId="1" applyNumberFormat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77" fontId="3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8" xfId="1" applyNumberFormat="1" applyFont="1" applyFill="1" applyBorder="1" applyAlignment="1" applyProtection="1">
      <alignment horizontal="center" vertical="center" wrapText="1"/>
      <protection locked="0"/>
    </xf>
    <xf numFmtId="177" fontId="49" fillId="0" borderId="0" xfId="1" applyNumberFormat="1" applyFont="1" applyFill="1" applyBorder="1" applyAlignment="1" applyProtection="1">
      <alignment horizontal="center" vertical="center" wrapText="1"/>
      <protection locked="0"/>
    </xf>
    <xf numFmtId="177" fontId="50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16" fillId="0" borderId="0" xfId="1" applyFont="1" applyAlignment="1">
      <alignment horizontal="right" vertical="center"/>
    </xf>
    <xf numFmtId="176" fontId="16" fillId="0" borderId="0" xfId="1" applyNumberFormat="1" applyFont="1" applyFill="1" applyAlignment="1">
      <alignment horizontal="center" vertical="center"/>
    </xf>
    <xf numFmtId="0" fontId="33" fillId="0" borderId="0" xfId="0" applyFont="1" applyBorder="1" applyAlignment="1">
      <alignment horizontal="left" vertical="center" indent="1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33" fillId="0" borderId="19" xfId="0" applyFont="1" applyBorder="1" applyAlignment="1">
      <alignment horizontal="left" vertical="center" indent="1"/>
    </xf>
    <xf numFmtId="177" fontId="32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24" xfId="0" applyFont="1" applyBorder="1" applyAlignment="1">
      <alignment horizontal="left" vertical="center" indent="1"/>
    </xf>
    <xf numFmtId="0" fontId="33" fillId="0" borderId="25" xfId="0" applyFont="1" applyBorder="1" applyAlignment="1">
      <alignment horizontal="center" vertical="center"/>
    </xf>
    <xf numFmtId="177" fontId="3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25" xfId="1" applyNumberFormat="1" applyFont="1" applyFill="1" applyBorder="1" applyAlignment="1" applyProtection="1">
      <alignment horizontal="center" vertical="center" wrapText="1"/>
      <protection locked="0"/>
    </xf>
    <xf numFmtId="177" fontId="32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Border="1" applyAlignment="1">
      <alignment horizontal="center" vertical="center"/>
    </xf>
    <xf numFmtId="177" fontId="51" fillId="0" borderId="0" xfId="1" applyNumberFormat="1" applyFont="1" applyFill="1" applyBorder="1" applyAlignment="1" applyProtection="1">
      <alignment horizontal="center" vertical="center"/>
      <protection locked="0"/>
    </xf>
    <xf numFmtId="177" fontId="5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10" fillId="3" borderId="3" xfId="1" applyNumberFormat="1" applyFont="1" applyFill="1" applyBorder="1" applyAlignment="1">
      <alignment horizontal="center" vertical="center"/>
    </xf>
    <xf numFmtId="178" fontId="12" fillId="3" borderId="3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77" fontId="32" fillId="0" borderId="25" xfId="1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>
      <alignment horizontal="center" vertical="center"/>
    </xf>
    <xf numFmtId="0" fontId="33" fillId="0" borderId="20" xfId="0" applyFont="1" applyBorder="1" applyAlignment="1">
      <alignment horizontal="left" vertical="center" indent="1"/>
    </xf>
    <xf numFmtId="0" fontId="33" fillId="0" borderId="21" xfId="0" applyFont="1" applyBorder="1" applyAlignment="1">
      <alignment horizontal="center" vertical="center"/>
    </xf>
    <xf numFmtId="177" fontId="32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21" xfId="1" applyNumberFormat="1" applyFont="1" applyFill="1" applyBorder="1" applyAlignment="1" applyProtection="1">
      <alignment horizontal="center" vertical="center" wrapText="1"/>
      <protection locked="0"/>
    </xf>
    <xf numFmtId="177" fontId="3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Border="1" applyAlignment="1">
      <alignment horizontal="center" vertical="center"/>
    </xf>
    <xf numFmtId="177" fontId="51" fillId="0" borderId="25" xfId="1" applyNumberFormat="1" applyFont="1" applyFill="1" applyBorder="1" applyAlignment="1" applyProtection="1">
      <alignment horizontal="center" vertical="center"/>
      <protection locked="0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178" fontId="10" fillId="3" borderId="3" xfId="1" applyNumberFormat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33" fillId="3" borderId="8" xfId="1" applyFont="1" applyFill="1" applyBorder="1" applyAlignment="1">
      <alignment horizontal="center" vertical="center" wrapText="1"/>
    </xf>
    <xf numFmtId="0" fontId="33" fillId="3" borderId="18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32" fillId="3" borderId="8" xfId="1" applyFont="1" applyFill="1" applyBorder="1" applyAlignment="1">
      <alignment horizontal="center" vertical="center"/>
    </xf>
    <xf numFmtId="0" fontId="33" fillId="3" borderId="8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30" fillId="2" borderId="0" xfId="1" applyFont="1" applyFill="1" applyAlignment="1">
      <alignment horizontal="center" vertical="center" wrapText="1"/>
    </xf>
    <xf numFmtId="0" fontId="34" fillId="3" borderId="21" xfId="1" applyFont="1" applyFill="1" applyBorder="1" applyAlignment="1">
      <alignment horizontal="center" vertical="center"/>
    </xf>
    <xf numFmtId="0" fontId="34" fillId="3" borderId="22" xfId="1" applyFont="1" applyFill="1" applyBorder="1" applyAlignment="1">
      <alignment horizontal="center" vertical="center"/>
    </xf>
    <xf numFmtId="0" fontId="34" fillId="3" borderId="20" xfId="1" applyNumberFormat="1" applyFont="1" applyFill="1" applyBorder="1" applyAlignment="1">
      <alignment horizontal="center" vertical="center" wrapText="1"/>
    </xf>
    <xf numFmtId="0" fontId="34" fillId="3" borderId="19" xfId="1" applyNumberFormat="1" applyFont="1" applyFill="1" applyBorder="1" applyAlignment="1">
      <alignment horizontal="center" vertical="center" wrapText="1"/>
    </xf>
    <xf numFmtId="0" fontId="34" fillId="3" borderId="23" xfId="1" applyNumberFormat="1" applyFont="1" applyFill="1" applyBorder="1" applyAlignment="1">
      <alignment horizontal="center" vertical="center" wrapText="1"/>
    </xf>
    <xf numFmtId="0" fontId="34" fillId="3" borderId="21" xfId="1" applyNumberFormat="1" applyFont="1" applyFill="1" applyBorder="1" applyAlignment="1">
      <alignment horizontal="center" vertical="center"/>
    </xf>
    <xf numFmtId="0" fontId="34" fillId="3" borderId="8" xfId="1" applyNumberFormat="1" applyFont="1" applyFill="1" applyBorder="1" applyAlignment="1">
      <alignment horizontal="center" vertical="center"/>
    </xf>
    <xf numFmtId="0" fontId="34" fillId="3" borderId="3" xfId="1" applyNumberFormat="1" applyFont="1" applyFill="1" applyBorder="1" applyAlignment="1">
      <alignment horizontal="center" vertical="center"/>
    </xf>
    <xf numFmtId="0" fontId="33" fillId="3" borderId="8" xfId="1" applyNumberFormat="1" applyFont="1" applyFill="1" applyBorder="1" applyAlignment="1">
      <alignment horizontal="center" vertical="center"/>
    </xf>
    <xf numFmtId="0" fontId="34" fillId="3" borderId="8" xfId="1" applyNumberFormat="1" applyFont="1" applyFill="1" applyBorder="1" applyAlignment="1">
      <alignment horizontal="center" vertical="center" wrapText="1"/>
    </xf>
    <xf numFmtId="0" fontId="32" fillId="3" borderId="8" xfId="1" applyFont="1" applyFill="1" applyBorder="1" applyAlignment="1">
      <alignment horizontal="center" vertical="center" wrapText="1"/>
    </xf>
    <xf numFmtId="0" fontId="34" fillId="3" borderId="8" xfId="1" applyFont="1" applyFill="1" applyBorder="1" applyAlignment="1">
      <alignment horizontal="center" vertical="center"/>
    </xf>
    <xf numFmtId="0" fontId="47" fillId="0" borderId="13" xfId="1" applyFont="1" applyFill="1" applyBorder="1" applyAlignment="1">
      <alignment horizontal="center" vertical="center" wrapText="1"/>
    </xf>
    <xf numFmtId="0" fontId="47" fillId="0" borderId="17" xfId="1" applyFont="1" applyFill="1" applyBorder="1" applyAlignment="1">
      <alignment horizontal="center" vertical="center" wrapText="1"/>
    </xf>
    <xf numFmtId="0" fontId="45" fillId="0" borderId="14" xfId="1" applyFont="1" applyFill="1" applyBorder="1" applyAlignment="1">
      <alignment horizontal="center" vertical="center" wrapText="1"/>
    </xf>
    <xf numFmtId="0" fontId="45" fillId="0" borderId="15" xfId="1" applyFont="1" applyFill="1" applyBorder="1" applyAlignment="1">
      <alignment horizontal="center" vertical="center" wrapText="1"/>
    </xf>
    <xf numFmtId="0" fontId="45" fillId="0" borderId="16" xfId="1" applyFont="1" applyFill="1" applyBorder="1" applyAlignment="1">
      <alignment horizontal="center" vertical="center" wrapText="1"/>
    </xf>
    <xf numFmtId="0" fontId="45" fillId="0" borderId="5" xfId="1" applyFont="1" applyFill="1" applyBorder="1" applyAlignment="1">
      <alignment horizontal="center" vertical="center" wrapText="1"/>
    </xf>
    <xf numFmtId="0" fontId="45" fillId="0" borderId="7" xfId="1" applyFont="1" applyFill="1" applyBorder="1" applyAlignment="1">
      <alignment horizontal="center" vertical="center" wrapText="1"/>
    </xf>
    <xf numFmtId="0" fontId="45" fillId="0" borderId="6" xfId="1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0" fontId="45" fillId="0" borderId="10" xfId="1" applyFont="1" applyFill="1" applyBorder="1" applyAlignment="1">
      <alignment horizontal="center" vertical="center"/>
    </xf>
    <xf numFmtId="0" fontId="45" fillId="0" borderId="11" xfId="1" applyFont="1" applyFill="1" applyBorder="1" applyAlignment="1">
      <alignment horizontal="center" vertical="center"/>
    </xf>
    <xf numFmtId="0" fontId="45" fillId="0" borderId="12" xfId="1" applyFont="1" applyFill="1" applyBorder="1" applyAlignment="1">
      <alignment horizontal="center" vertical="center"/>
    </xf>
    <xf numFmtId="0" fontId="45" fillId="0" borderId="10" xfId="1" applyFont="1" applyBorder="1" applyAlignment="1">
      <alignment horizontal="center" vertical="center"/>
    </xf>
    <xf numFmtId="0" fontId="45" fillId="0" borderId="11" xfId="1" applyFont="1" applyBorder="1" applyAlignment="1">
      <alignment horizontal="center" vertical="center"/>
    </xf>
    <xf numFmtId="0" fontId="45" fillId="0" borderId="12" xfId="1" applyFont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427278</xdr:colOff>
      <xdr:row>17</xdr:row>
      <xdr:rowOff>539750</xdr:rowOff>
    </xdr:from>
    <xdr:ext cx="3806573" cy="3283117"/>
    <xdr:sp macro="" textlink="">
      <xdr:nvSpPr>
        <xdr:cNvPr id="4" name="テキスト ボックス 3"/>
        <xdr:cNvSpPr txBox="1"/>
      </xdr:nvSpPr>
      <xdr:spPr>
        <a:xfrm>
          <a:off x="7253528" y="15843250"/>
          <a:ext cx="3806573" cy="32831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ATL: Atlanta</a:t>
          </a:r>
          <a:r>
            <a:rPr lang="en-US" altLang="ja-JP" sz="28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</a:t>
          </a:r>
        </a:p>
        <a:p>
          <a:pPr algn="l"/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AUS: Austin  </a:t>
          </a:r>
          <a:b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CHI: Chicago                   </a:t>
          </a:r>
          <a:endParaRPr lang="en-US" altLang="ja-JP" sz="2800" baseline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</a:t>
          </a:r>
          <a:r>
            <a:rPr lang="en-US" altLang="ja-JP" sz="28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</xdr:col>
      <xdr:colOff>1269451</xdr:colOff>
      <xdr:row>17</xdr:row>
      <xdr:rowOff>539750</xdr:rowOff>
    </xdr:from>
    <xdr:ext cx="3259446" cy="2463751"/>
    <xdr:sp macro="" textlink="">
      <xdr:nvSpPr>
        <xdr:cNvPr id="5" name="テキスト ボックス 4"/>
        <xdr:cNvSpPr txBox="1"/>
      </xdr:nvSpPr>
      <xdr:spPr>
        <a:xfrm>
          <a:off x="10635701" y="15843250"/>
          <a:ext cx="3259446" cy="2463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DEN: Denver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DFW: Dallas</a:t>
          </a:r>
          <a:r>
            <a:rPr lang="ja-JP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5</xdr:col>
      <xdr:colOff>125609</xdr:colOff>
      <xdr:row>17</xdr:row>
      <xdr:rowOff>539750</xdr:rowOff>
    </xdr:from>
    <xdr:ext cx="3713864" cy="2738346"/>
    <xdr:sp macro="" textlink="">
      <xdr:nvSpPr>
        <xdr:cNvPr id="6" name="テキスト ボックス 5"/>
        <xdr:cNvSpPr txBox="1"/>
      </xdr:nvSpPr>
      <xdr:spPr>
        <a:xfrm>
          <a:off x="13778109" y="15843250"/>
          <a:ext cx="3713864" cy="273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ELP: El Paso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HOU: Houston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LAX: Los Angeles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8</xdr:col>
      <xdr:colOff>353024</xdr:colOff>
      <xdr:row>17</xdr:row>
      <xdr:rowOff>539750</xdr:rowOff>
    </xdr:from>
    <xdr:ext cx="3685997" cy="2902602"/>
    <xdr:sp macro="" textlink="">
      <xdr:nvSpPr>
        <xdr:cNvPr id="7" name="テキスト ボックス 6"/>
        <xdr:cNvSpPr txBox="1"/>
      </xdr:nvSpPr>
      <xdr:spPr>
        <a:xfrm>
          <a:off x="17244024" y="15843250"/>
          <a:ext cx="3685997" cy="29026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LRD: Laredo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MEM: Memphis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MKC: Kansas City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</a:t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10</xdr:col>
      <xdr:colOff>1482775</xdr:colOff>
      <xdr:row>17</xdr:row>
      <xdr:rowOff>539750</xdr:rowOff>
    </xdr:from>
    <xdr:ext cx="4162871" cy="2463751"/>
    <xdr:sp macro="" textlink="">
      <xdr:nvSpPr>
        <xdr:cNvPr id="8" name="テキスト ボックス 7"/>
        <xdr:cNvSpPr txBox="1"/>
      </xdr:nvSpPr>
      <xdr:spPr>
        <a:xfrm>
          <a:off x="20977275" y="15843250"/>
          <a:ext cx="4162871" cy="2463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OFK: Norfolk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PDX: Portland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PHX: Phoenix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SDF: Louisville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11</xdr:col>
      <xdr:colOff>2224262</xdr:colOff>
      <xdr:row>17</xdr:row>
      <xdr:rowOff>539750</xdr:rowOff>
    </xdr:from>
    <xdr:ext cx="4443238" cy="3449974"/>
    <xdr:sp macro="" textlink="">
      <xdr:nvSpPr>
        <xdr:cNvPr id="9" name="テキスト ボックス 8"/>
        <xdr:cNvSpPr txBox="1"/>
      </xdr:nvSpPr>
      <xdr:spPr>
        <a:xfrm>
          <a:off x="24258762" y="15843250"/>
          <a:ext cx="4443238" cy="34499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SEA: Seattle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SFO: San Francisco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SLC: Salt Lake City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STL: St. Louis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oneCellAnchor>
    <xdr:from>
      <xdr:col>0</xdr:col>
      <xdr:colOff>918368</xdr:colOff>
      <xdr:row>17</xdr:row>
      <xdr:rowOff>539750</xdr:rowOff>
    </xdr:from>
    <xdr:ext cx="4725193" cy="2130425"/>
    <xdr:sp macro="" textlink="">
      <xdr:nvSpPr>
        <xdr:cNvPr id="16" name="テキスト ボックス 15"/>
        <xdr:cNvSpPr txBox="1"/>
      </xdr:nvSpPr>
      <xdr:spPr>
        <a:xfrm>
          <a:off x="918368" y="15843250"/>
          <a:ext cx="4725193" cy="21304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0</xdr:colOff>
      <xdr:row>1</xdr:row>
      <xdr:rowOff>613828</xdr:rowOff>
    </xdr:from>
    <xdr:to>
      <xdr:col>2</xdr:col>
      <xdr:colOff>1595437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0" y="1971141"/>
          <a:ext cx="9858375" cy="851292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Los Angeles/Long Beach,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CA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520699</xdr:colOff>
      <xdr:row>20</xdr:row>
      <xdr:rowOff>-1</xdr:rowOff>
    </xdr:from>
    <xdr:to>
      <xdr:col>14</xdr:col>
      <xdr:colOff>871763</xdr:colOff>
      <xdr:row>35</xdr:row>
      <xdr:rowOff>190499</xdr:rowOff>
    </xdr:to>
    <xdr:grpSp>
      <xdr:nvGrpSpPr>
        <xdr:cNvPr id="31" name="グループ化 30"/>
        <xdr:cNvGrpSpPr/>
      </xdr:nvGrpSpPr>
      <xdr:grpSpPr>
        <a:xfrm>
          <a:off x="520699" y="19748499"/>
          <a:ext cx="30005564" cy="7493000"/>
          <a:chOff x="201596" y="21276977"/>
          <a:chExt cx="25058645" cy="6997205"/>
        </a:xfrm>
      </xdr:grpSpPr>
      <xdr:sp macro="" textlink="">
        <xdr:nvSpPr>
          <xdr:cNvPr id="32" name="正方形/長方形 31"/>
          <xdr:cNvSpPr/>
        </xdr:nvSpPr>
        <xdr:spPr>
          <a:xfrm>
            <a:off x="201596" y="21703702"/>
            <a:ext cx="25058645" cy="6570480"/>
          </a:xfrm>
          <a:prstGeom prst="rect">
            <a:avLst/>
          </a:prstGeom>
          <a:solidFill>
            <a:srgbClr val="F3DED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800"/>
          </a:p>
        </xdr:txBody>
      </xdr:sp>
      <xdr:sp macro="" textlink="">
        <xdr:nvSpPr>
          <xdr:cNvPr id="33" name="テキスト ボックス 32"/>
          <xdr:cNvSpPr txBox="1"/>
        </xdr:nvSpPr>
        <xdr:spPr>
          <a:xfrm>
            <a:off x="584019" y="21276977"/>
            <a:ext cx="7769800" cy="65632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>
              <a:spcBef>
                <a:spcPts val="600"/>
              </a:spcBef>
              <a:spcAft>
                <a:spcPts val="600"/>
              </a:spcAft>
              <a:buFontTx/>
              <a:buNone/>
            </a:pPr>
            <a:r>
              <a:rPr kumimoji="1" lang="ja-JP" altLang="en-US" sz="28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注意事項</a:t>
            </a:r>
            <a:endParaRPr kumimoji="1" lang="en-US" altLang="ja-JP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危険品は受諾出来かねますのでご了承ください。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段積み不可貨物、重量物、長尺貨物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、背高貨物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受託不可もしくは追加費用が発生する場合がございます。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詳細は担当者までお問合せ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くだ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さい。 </a:t>
            </a:r>
            <a:endPara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貨物搬入の際は、下記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3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点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ご注意ください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貨物にケースマークを貼付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*送り状に”にしてつ扱い</a:t>
            </a:r>
            <a:r>
              <a:rPr lang="en-US" altLang="ja-JP" sz="2400" b="1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/LAX CONSOL” 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と記載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送り状に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ケースマーク、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NACCS CODE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の記載 </a:t>
            </a:r>
            <a:endParaRPr lang="en-US" altLang="ja-JP" sz="2400" b="0" i="0" u="none" strike="noStrike" baseline="0" smtClean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algn="l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D/R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は不要です。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4" name="テキスト ボックス 33"/>
          <xdr:cNvSpPr txBox="1"/>
        </xdr:nvSpPr>
        <xdr:spPr>
          <a:xfrm>
            <a:off x="16586864" y="21284912"/>
            <a:ext cx="8661256" cy="65701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【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米国税関庁による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24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時間前の貨物情報提出に必要な項目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】</a:t>
            </a: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荷主様の正確な名称、住所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荷受人様の正確な名称、住所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正確な貨物の名称ならびに数量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(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複数の場合、各々の数量）の表示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もしくは、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HARMONIZED CODE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（上６桁）及び数量の併記。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最小単位での数量（最小梱包数）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上記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4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項目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は特に重要とされておりますので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御協力をお願い申し上げます。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記載以外の仕向け地も承っております。お問合せください！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5" name="テキスト ボックス 34"/>
          <xdr:cNvSpPr txBox="1"/>
        </xdr:nvSpPr>
        <xdr:spPr>
          <a:xfrm>
            <a:off x="8385963" y="22578723"/>
            <a:ext cx="7482395" cy="42038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機材を使用した梱包等については輸入地で規制がございます。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下記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ご確認ください。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http://www.maff.go.jp/pps/j/konpozai/kuni/country.html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先船のスケジュール及び船名は、予告なく変更の可能性が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ございます。予め御了ください。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米国政府による規制のため、木材をご利用の際はご注意ください。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USA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向けは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6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桁の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HS CODE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の申請が必要です。</a:t>
            </a:r>
            <a: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/>
            </a:r>
            <a:b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</a:b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S/I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上にご記載ください（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Transship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貨物も含む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）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oneCellAnchor>
    <xdr:from>
      <xdr:col>0</xdr:col>
      <xdr:colOff>361950</xdr:colOff>
      <xdr:row>36</xdr:row>
      <xdr:rowOff>285750</xdr:rowOff>
    </xdr:from>
    <xdr:ext cx="6324600" cy="1028700"/>
    <xdr:sp macro="" textlink="">
      <xdr:nvSpPr>
        <xdr:cNvPr id="20" name="テキスト ボックス 19"/>
        <xdr:cNvSpPr txBox="1"/>
      </xdr:nvSpPr>
      <xdr:spPr>
        <a:xfrm>
          <a:off x="361950" y="25495250"/>
          <a:ext cx="6324600" cy="1028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14</xdr:col>
      <xdr:colOff>1619250</xdr:colOff>
      <xdr:row>26</xdr:row>
      <xdr:rowOff>85725</xdr:rowOff>
    </xdr:from>
    <xdr:to>
      <xdr:col>19</xdr:col>
      <xdr:colOff>19050</xdr:colOff>
      <xdr:row>43</xdr:row>
      <xdr:rowOff>368579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273750" y="22596475"/>
          <a:ext cx="11099800" cy="8061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1873250</xdr:colOff>
      <xdr:row>18</xdr:row>
      <xdr:rowOff>91103</xdr:rowOff>
    </xdr:from>
    <xdr:to>
      <xdr:col>18</xdr:col>
      <xdr:colOff>2095500</xdr:colOff>
      <xdr:row>23</xdr:row>
      <xdr:rowOff>224969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527750" y="16505853"/>
          <a:ext cx="10382250" cy="47376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342901</xdr:rowOff>
    </xdr:from>
    <xdr:to>
      <xdr:col>3</xdr:col>
      <xdr:colOff>342900</xdr:colOff>
      <xdr:row>60</xdr:row>
      <xdr:rowOff>876301</xdr:rowOff>
    </xdr:to>
    <xdr:sp macro="" textlink="">
      <xdr:nvSpPr>
        <xdr:cNvPr id="21" name="角丸四角形 20"/>
        <xdr:cNvSpPr/>
      </xdr:nvSpPr>
      <xdr:spPr>
        <a:xfrm>
          <a:off x="0" y="32785051"/>
          <a:ext cx="10496550" cy="1152525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Long Beach,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6330953</xdr:colOff>
      <xdr:row>76</xdr:row>
      <xdr:rowOff>333375</xdr:rowOff>
    </xdr:from>
    <xdr:ext cx="2819398" cy="2160000"/>
    <xdr:sp macro="" textlink="">
      <xdr:nvSpPr>
        <xdr:cNvPr id="23" name="テキスト ボックス 22"/>
        <xdr:cNvSpPr txBox="1"/>
      </xdr:nvSpPr>
      <xdr:spPr>
        <a:xfrm>
          <a:off x="6330953" y="48129825"/>
          <a:ext cx="2819398" cy="2160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ATL: Atlanta</a:t>
          </a:r>
          <a:r>
            <a:rPr lang="en-US" altLang="ja-JP" sz="24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</a:t>
          </a:r>
        </a:p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BNA: Nashville                   </a:t>
          </a:r>
          <a:r>
            <a:rPr lang="en-US" altLang="ja-JP" sz="24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</a:p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DTT:Detroit</a:t>
          </a:r>
        </a:p>
      </xdr:txBody>
    </xdr:sp>
    <xdr:clientData/>
  </xdr:oneCellAnchor>
  <xdr:oneCellAnchor>
    <xdr:from>
      <xdr:col>2</xdr:col>
      <xdr:colOff>1175141</xdr:colOff>
      <xdr:row>77</xdr:row>
      <xdr:rowOff>154602</xdr:rowOff>
    </xdr:from>
    <xdr:ext cx="3088885" cy="1616596"/>
    <xdr:sp macro="" textlink="">
      <xdr:nvSpPr>
        <xdr:cNvPr id="24" name="テキスト ボックス 23"/>
        <xdr:cNvSpPr txBox="1"/>
      </xdr:nvSpPr>
      <xdr:spPr>
        <a:xfrm>
          <a:off x="9433316" y="48341577"/>
          <a:ext cx="3088885" cy="16165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DFW: Dallas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ELP: El Paso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HOU: Houston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1563687</xdr:colOff>
      <xdr:row>77</xdr:row>
      <xdr:rowOff>35509</xdr:rowOff>
    </xdr:from>
    <xdr:ext cx="3095625" cy="2160000"/>
    <xdr:sp macro="" textlink="">
      <xdr:nvSpPr>
        <xdr:cNvPr id="25" name="テキスト ボックス 24"/>
        <xdr:cNvSpPr txBox="1"/>
      </xdr:nvSpPr>
      <xdr:spPr>
        <a:xfrm>
          <a:off x="12460287" y="48222484"/>
          <a:ext cx="3095625" cy="2160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LUI:  Louisville</a:t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MEM: Memphis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MKC: Kansas City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kumimoji="1" lang="ja-JP" altLang="en-US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7</xdr:col>
      <xdr:colOff>314324</xdr:colOff>
      <xdr:row>77</xdr:row>
      <xdr:rowOff>59437</xdr:rowOff>
    </xdr:from>
    <xdr:ext cx="2690814" cy="1616596"/>
    <xdr:sp macro="" textlink="">
      <xdr:nvSpPr>
        <xdr:cNvPr id="26" name="テキスト ボックス 25"/>
        <xdr:cNvSpPr txBox="1"/>
      </xdr:nvSpPr>
      <xdr:spPr>
        <a:xfrm>
          <a:off x="15744824" y="48246412"/>
          <a:ext cx="2690814" cy="16165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OFK: Norfolk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PDX: Portland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PHX: Phoenix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9</xdr:col>
      <xdr:colOff>609600</xdr:colOff>
      <xdr:row>76</xdr:row>
      <xdr:rowOff>190500</xdr:rowOff>
    </xdr:from>
    <xdr:ext cx="3190876" cy="1726594"/>
    <xdr:sp macro="" textlink="">
      <xdr:nvSpPr>
        <xdr:cNvPr id="27" name="テキスト ボックス 26"/>
        <xdr:cNvSpPr txBox="1"/>
      </xdr:nvSpPr>
      <xdr:spPr>
        <a:xfrm>
          <a:off x="18678525" y="47986950"/>
          <a:ext cx="3190876" cy="1726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SEA: Seattle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SFO: San Francisco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0</xdr:colOff>
      <xdr:row>83</xdr:row>
      <xdr:rowOff>168275</xdr:rowOff>
    </xdr:from>
    <xdr:to>
      <xdr:col>14</xdr:col>
      <xdr:colOff>0</xdr:colOff>
      <xdr:row>100</xdr:row>
      <xdr:rowOff>171449</xdr:rowOff>
    </xdr:to>
    <xdr:grpSp>
      <xdr:nvGrpSpPr>
        <xdr:cNvPr id="28" name="グループ化 27"/>
        <xdr:cNvGrpSpPr/>
      </xdr:nvGrpSpPr>
      <xdr:grpSpPr>
        <a:xfrm>
          <a:off x="0" y="57350025"/>
          <a:ext cx="29654500" cy="6797674"/>
          <a:chOff x="190500" y="21234400"/>
          <a:chExt cx="25183938" cy="7092512"/>
        </a:xfrm>
      </xdr:grpSpPr>
      <xdr:sp macro="" textlink="">
        <xdr:nvSpPr>
          <xdr:cNvPr id="29" name="正方形/長方形 28"/>
          <xdr:cNvSpPr/>
        </xdr:nvSpPr>
        <xdr:spPr>
          <a:xfrm>
            <a:off x="190500" y="21234400"/>
            <a:ext cx="25183938" cy="7066356"/>
          </a:xfrm>
          <a:prstGeom prst="rect">
            <a:avLst/>
          </a:prstGeom>
          <a:solidFill>
            <a:srgbClr val="F3DED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800"/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584019" y="21276976"/>
            <a:ext cx="7769800" cy="70499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>
              <a:spcBef>
                <a:spcPts val="600"/>
              </a:spcBef>
              <a:spcAft>
                <a:spcPts val="600"/>
              </a:spcAft>
              <a:buFontTx/>
              <a:buNone/>
            </a:pPr>
            <a:r>
              <a:rPr kumimoji="1" lang="ja-JP" altLang="en-US" sz="28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注意事項</a:t>
            </a:r>
            <a:endParaRPr kumimoji="1" lang="en-US" altLang="ja-JP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危険品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/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消防法該当品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は受諾出来かねますのでご了承ください。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海上輸送に耐えうる梱包をしていただき、段積み可能な形状にて搬入をお願い致します。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段積み不可貨物、重量物、長尺貨物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、背高貨物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は受託不可もしくは追加費用が発生する場合がございます。詳細は担当者までお問合せ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くだ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さい。 </a:t>
            </a:r>
            <a:endPara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貨物搬入の際は、下記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点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ご注意ください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貨物にケースマークを貼付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*送り状に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Booking No.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・本船名・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"MAERSK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扱い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</a:t>
            </a:r>
            <a:r>
              <a:rPr lang="en-US" altLang="ja-JP" sz="2400" b="1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の記載お願い致します。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endParaRPr lang="ja-JP" altLang="en-US" sz="2400" b="0" i="0" u="none" strike="noStrike" baseline="0" smtClean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6" name="テキスト ボックス 35"/>
          <xdr:cNvSpPr txBox="1"/>
        </xdr:nvSpPr>
        <xdr:spPr>
          <a:xfrm>
            <a:off x="16620475" y="21673489"/>
            <a:ext cx="8661256" cy="65701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【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米国税関庁による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24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時間前の貨物情報提出に必要な項目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】</a:t>
            </a: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荷主様の正確な名称、住所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荷受人様の正確な名称、住所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正確な貨物の名称ならびに数量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(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複数の場合、各々の数量）の表示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もしくは、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HARMONIZED CODE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（上６桁）及び数量の併記。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最小単位での数量（最小梱包数）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上記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4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項目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は特に重要とされておりますので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御協力をお願い申し上げます。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記載以外の仕向け地も承っております。お問合せください！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7" name="テキスト ボックス 36"/>
          <xdr:cNvSpPr txBox="1"/>
        </xdr:nvSpPr>
        <xdr:spPr>
          <a:xfrm>
            <a:off x="8335100" y="22265305"/>
            <a:ext cx="8225501" cy="44579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機材を使用した梱包等については輸入地で規制がございます。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下記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ご確認ください。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http://www.maff.go.jp/pps/j/konpozai/kuni/country.html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先船のスケジュール及び船名は、予告なく変更の可能性が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ございます。予め御了ください。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米国政府による規制のため、木材をご利用の際はご注意ください。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USA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向けは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6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桁の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HS CODE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の申請が必要です。</a:t>
            </a:r>
            <a: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/>
            </a:r>
            <a:b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</a:b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S/I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上にご記載ください（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Transship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貨物も含む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）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oneCellAnchor>
    <xdr:from>
      <xdr:col>0</xdr:col>
      <xdr:colOff>292100</xdr:colOff>
      <xdr:row>76</xdr:row>
      <xdr:rowOff>330200</xdr:rowOff>
    </xdr:from>
    <xdr:ext cx="4457700" cy="2014538"/>
    <xdr:sp macro="" textlink="">
      <xdr:nvSpPr>
        <xdr:cNvPr id="38" name="テキスト ボックス 37"/>
        <xdr:cNvSpPr txBox="1"/>
      </xdr:nvSpPr>
      <xdr:spPr>
        <a:xfrm>
          <a:off x="292100" y="48126650"/>
          <a:ext cx="4457700" cy="20145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14</xdr:col>
      <xdr:colOff>374650</xdr:colOff>
      <xdr:row>61</xdr:row>
      <xdr:rowOff>38100</xdr:rowOff>
    </xdr:from>
    <xdr:ext cx="10826750" cy="876300"/>
    <xdr:sp macro="" textlink="">
      <xdr:nvSpPr>
        <xdr:cNvPr id="39" name="テキスト ボックス 38"/>
        <xdr:cNvSpPr txBox="1"/>
      </xdr:nvSpPr>
      <xdr:spPr>
        <a:xfrm>
          <a:off x="30235525" y="34013775"/>
          <a:ext cx="10826750" cy="8763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Booking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 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日の</a:t>
          </a:r>
          <a:r>
            <a:rPr kumimoji="1" lang="ja-JP" altLang="en-US" sz="4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</a:t>
          </a:r>
          <a:r>
            <a:rPr kumimoji="1" lang="ja-JP" altLang="en-US" sz="28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営業</a:t>
          </a:r>
          <a:r>
            <a:rPr kumimoji="1" lang="ja-JP" altLang="en-US" sz="28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までにご用命ください。</a:t>
          </a:r>
        </a:p>
      </xdr:txBody>
    </xdr:sp>
    <xdr:clientData/>
  </xdr:oneCellAnchor>
  <xdr:twoCellAnchor>
    <xdr:from>
      <xdr:col>13</xdr:col>
      <xdr:colOff>1797050</xdr:colOff>
      <xdr:row>75</xdr:row>
      <xdr:rowOff>422275</xdr:rowOff>
    </xdr:from>
    <xdr:to>
      <xdr:col>18</xdr:col>
      <xdr:colOff>1296988</xdr:colOff>
      <xdr:row>84</xdr:row>
      <xdr:rowOff>128859</xdr:rowOff>
    </xdr:to>
    <xdr:grpSp>
      <xdr:nvGrpSpPr>
        <xdr:cNvPr id="40" name="グループ化 39"/>
        <xdr:cNvGrpSpPr/>
      </xdr:nvGrpSpPr>
      <xdr:grpSpPr>
        <a:xfrm>
          <a:off x="28911550" y="54527450"/>
          <a:ext cx="12199938" cy="3164159"/>
          <a:chOff x="28290542" y="3296674"/>
          <a:chExt cx="9865207" cy="4937970"/>
        </a:xfrm>
      </xdr:grpSpPr>
      <xdr:sp macro="" textlink="">
        <xdr:nvSpPr>
          <xdr:cNvPr id="41" name="円/楕円 40"/>
          <xdr:cNvSpPr/>
        </xdr:nvSpPr>
        <xdr:spPr>
          <a:xfrm>
            <a:off x="28290542" y="3296674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2" name="テキスト ボックス 41"/>
          <xdr:cNvSpPr txBox="1"/>
        </xdr:nvSpPr>
        <xdr:spPr>
          <a:xfrm>
            <a:off x="29907093" y="4230997"/>
            <a:ext cx="6873979" cy="40036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3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14</xdr:col>
      <xdr:colOff>876300</xdr:colOff>
      <xdr:row>86</xdr:row>
      <xdr:rowOff>190500</xdr:rowOff>
    </xdr:from>
    <xdr:ext cx="11849100" cy="692480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737175" y="51892200"/>
          <a:ext cx="11849100" cy="69248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58</xdr:row>
      <xdr:rowOff>0</xdr:rowOff>
    </xdr:from>
    <xdr:to>
      <xdr:col>0</xdr:col>
      <xdr:colOff>1754196</xdr:colOff>
      <xdr:row>59</xdr:row>
      <xdr:rowOff>349251</xdr:rowOff>
    </xdr:to>
    <xdr:pic>
      <xdr:nvPicPr>
        <xdr:cNvPr id="44" name="図 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365700"/>
          <a:ext cx="1754196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IV110"/>
  <sheetViews>
    <sheetView tabSelected="1" view="pageBreakPreview" zoomScale="30" zoomScaleNormal="40" zoomScaleSheetLayoutView="30" zoomScalePageLayoutView="10" workbookViewId="0">
      <selection activeCell="O15" sqref="O15"/>
    </sheetView>
  </sheetViews>
  <sheetFormatPr defaultRowHeight="13.5" x14ac:dyDescent="0.15"/>
  <cols>
    <col min="1" max="1" width="89.75" customWidth="1"/>
    <col min="2" max="2" width="33.125" customWidth="1"/>
    <col min="3" max="3" width="23.125" customWidth="1"/>
    <col min="4" max="4" width="9.75" customWidth="1"/>
    <col min="5" max="5" width="23.125" customWidth="1"/>
    <col min="6" max="6" width="9.75" customWidth="1"/>
    <col min="7" max="7" width="23.125" customWidth="1"/>
    <col min="8" max="8" width="9.75" customWidth="1"/>
    <col min="9" max="9" width="23.125" customWidth="1"/>
    <col min="10" max="10" width="10.625" customWidth="1"/>
    <col min="11" max="19" width="33.125" customWidth="1"/>
    <col min="20" max="20" width="24" customWidth="1"/>
    <col min="21" max="21" width="16.5" customWidth="1"/>
    <col min="22" max="22" width="13.375" customWidth="1"/>
    <col min="23" max="23" width="15.875" customWidth="1"/>
  </cols>
  <sheetData>
    <row r="1" spans="1:34" s="3" customFormat="1" ht="106.5" customHeight="1" x14ac:dyDescent="0.9">
      <c r="A1" s="37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59" t="s">
        <v>0</v>
      </c>
      <c r="P1" s="159"/>
      <c r="Q1" s="159"/>
      <c r="R1" s="159"/>
      <c r="S1" s="159"/>
      <c r="T1" s="15"/>
      <c r="U1" s="15"/>
      <c r="V1" s="15"/>
      <c r="W1" s="15"/>
      <c r="X1" s="15"/>
      <c r="Y1" s="15"/>
    </row>
    <row r="2" spans="1:34" s="18" customFormat="1" ht="48.7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7"/>
    </row>
    <row r="3" spans="1:34" s="3" customFormat="1" ht="72" customHeight="1" x14ac:dyDescent="0.25">
      <c r="A3" s="19"/>
      <c r="B3" s="20"/>
      <c r="C3" s="20"/>
      <c r="D3" s="20"/>
      <c r="E3" s="20"/>
      <c r="F3" s="44" t="s">
        <v>1</v>
      </c>
      <c r="J3" s="20"/>
      <c r="K3" s="20"/>
      <c r="L3" s="20"/>
      <c r="M3" s="20"/>
      <c r="N3" s="20"/>
      <c r="R3" s="110" t="s">
        <v>3</v>
      </c>
      <c r="S3" s="111">
        <v>45827</v>
      </c>
      <c r="T3" s="21"/>
    </row>
    <row r="4" spans="1:34" s="3" customFormat="1" ht="87" customHeight="1" x14ac:dyDescent="0.25">
      <c r="A4" s="45" t="s">
        <v>2</v>
      </c>
      <c r="B4" s="20"/>
      <c r="C4" s="20"/>
      <c r="D4" s="20"/>
      <c r="E4" s="20"/>
      <c r="F4" s="20"/>
      <c r="G4" s="4"/>
      <c r="H4" s="4"/>
      <c r="I4" s="20"/>
      <c r="J4" s="20"/>
      <c r="K4" s="20"/>
      <c r="L4" s="20"/>
      <c r="M4" s="20"/>
      <c r="N4" s="20"/>
      <c r="R4" s="6"/>
      <c r="S4" s="7"/>
      <c r="Z4" s="22"/>
    </row>
    <row r="5" spans="1:34" s="8" customFormat="1" ht="54.75" customHeight="1" x14ac:dyDescent="0.15">
      <c r="A5" s="162" t="s">
        <v>4</v>
      </c>
      <c r="B5" s="165" t="s">
        <v>5</v>
      </c>
      <c r="C5" s="165" t="s">
        <v>6</v>
      </c>
      <c r="D5" s="165"/>
      <c r="E5" s="165" t="s">
        <v>7</v>
      </c>
      <c r="F5" s="165"/>
      <c r="G5" s="165" t="s">
        <v>8</v>
      </c>
      <c r="H5" s="165"/>
      <c r="I5" s="160" t="s">
        <v>9</v>
      </c>
      <c r="J5" s="160"/>
      <c r="K5" s="160"/>
      <c r="L5" s="160"/>
      <c r="M5" s="160"/>
      <c r="N5" s="160"/>
      <c r="O5" s="160"/>
      <c r="P5" s="160"/>
      <c r="Q5" s="160"/>
      <c r="R5" s="160"/>
      <c r="S5" s="161"/>
      <c r="T5" s="24"/>
      <c r="U5" s="24"/>
      <c r="V5" s="24"/>
      <c r="W5" s="24"/>
    </row>
    <row r="6" spans="1:34" s="8" customFormat="1" ht="54.75" customHeight="1" x14ac:dyDescent="0.15">
      <c r="A6" s="163"/>
      <c r="B6" s="166"/>
      <c r="C6" s="168" t="s">
        <v>29</v>
      </c>
      <c r="D6" s="168"/>
      <c r="E6" s="168" t="s">
        <v>29</v>
      </c>
      <c r="F6" s="168"/>
      <c r="G6" s="168" t="s">
        <v>29</v>
      </c>
      <c r="H6" s="168"/>
      <c r="I6" s="156" t="s">
        <v>37</v>
      </c>
      <c r="J6" s="156"/>
      <c r="K6" s="157" t="s">
        <v>10</v>
      </c>
      <c r="L6" s="153" t="s">
        <v>33</v>
      </c>
      <c r="M6" s="153" t="s">
        <v>11</v>
      </c>
      <c r="N6" s="153" t="s">
        <v>32</v>
      </c>
      <c r="O6" s="153" t="s">
        <v>36</v>
      </c>
      <c r="P6" s="153" t="s">
        <v>12</v>
      </c>
      <c r="Q6" s="153" t="s">
        <v>13</v>
      </c>
      <c r="R6" s="153" t="s">
        <v>34</v>
      </c>
      <c r="S6" s="154" t="s">
        <v>35</v>
      </c>
      <c r="T6" s="155"/>
      <c r="U6" s="155"/>
      <c r="V6" s="155"/>
      <c r="W6" s="155"/>
      <c r="AC6" s="25"/>
      <c r="AD6" s="150"/>
      <c r="AE6" s="150"/>
      <c r="AF6" s="25"/>
      <c r="AG6" s="150"/>
      <c r="AH6" s="150"/>
    </row>
    <row r="7" spans="1:34" s="8" customFormat="1" ht="54.75" customHeight="1" x14ac:dyDescent="0.15">
      <c r="A7" s="163"/>
      <c r="B7" s="166"/>
      <c r="C7" s="168"/>
      <c r="D7" s="168"/>
      <c r="E7" s="168"/>
      <c r="F7" s="168"/>
      <c r="G7" s="168"/>
      <c r="H7" s="168"/>
      <c r="I7" s="156"/>
      <c r="J7" s="156"/>
      <c r="K7" s="157"/>
      <c r="L7" s="153"/>
      <c r="M7" s="153"/>
      <c r="N7" s="157"/>
      <c r="O7" s="153"/>
      <c r="P7" s="153"/>
      <c r="Q7" s="153"/>
      <c r="R7" s="153"/>
      <c r="S7" s="154"/>
      <c r="T7" s="155"/>
      <c r="U7" s="155"/>
      <c r="V7" s="158"/>
      <c r="W7" s="155"/>
      <c r="AC7" s="25"/>
      <c r="AD7" s="26"/>
      <c r="AE7" s="26"/>
      <c r="AF7" s="25"/>
      <c r="AG7" s="36"/>
      <c r="AH7" s="36"/>
    </row>
    <row r="8" spans="1:34" s="8" customFormat="1" ht="54.75" customHeight="1" x14ac:dyDescent="0.15">
      <c r="A8" s="163"/>
      <c r="B8" s="166"/>
      <c r="C8" s="168"/>
      <c r="D8" s="168"/>
      <c r="E8" s="168"/>
      <c r="F8" s="168"/>
      <c r="G8" s="168"/>
      <c r="H8" s="168"/>
      <c r="I8" s="156"/>
      <c r="J8" s="156"/>
      <c r="K8" s="157"/>
      <c r="L8" s="153"/>
      <c r="M8" s="153"/>
      <c r="N8" s="157"/>
      <c r="O8" s="153"/>
      <c r="P8" s="153"/>
      <c r="Q8" s="153"/>
      <c r="R8" s="153"/>
      <c r="S8" s="154"/>
      <c r="T8" s="155"/>
      <c r="U8" s="155"/>
      <c r="V8" s="158"/>
      <c r="W8" s="155"/>
      <c r="AC8" s="25"/>
      <c r="AD8" s="36"/>
      <c r="AE8" s="36"/>
      <c r="AF8" s="25"/>
      <c r="AG8" s="36"/>
      <c r="AH8" s="36"/>
    </row>
    <row r="9" spans="1:34" s="9" customFormat="1" ht="54.75" customHeight="1" x14ac:dyDescent="0.15">
      <c r="A9" s="164"/>
      <c r="B9" s="167"/>
      <c r="C9" s="126"/>
      <c r="D9" s="126"/>
      <c r="E9" s="125"/>
      <c r="F9" s="125"/>
      <c r="G9" s="151" t="s">
        <v>23</v>
      </c>
      <c r="H9" s="151"/>
      <c r="I9" s="152" t="s">
        <v>89</v>
      </c>
      <c r="J9" s="152"/>
      <c r="K9" s="90" t="s">
        <v>14</v>
      </c>
      <c r="L9" s="90" t="s">
        <v>24</v>
      </c>
      <c r="M9" s="90" t="s">
        <v>25</v>
      </c>
      <c r="N9" s="90" t="s">
        <v>26</v>
      </c>
      <c r="O9" s="90" t="s">
        <v>15</v>
      </c>
      <c r="P9" s="90" t="s">
        <v>27</v>
      </c>
      <c r="Q9" s="90" t="s">
        <v>30</v>
      </c>
      <c r="R9" s="90" t="s">
        <v>28</v>
      </c>
      <c r="S9" s="91" t="s">
        <v>31</v>
      </c>
      <c r="T9" s="28"/>
      <c r="U9" s="28"/>
      <c r="V9" s="28"/>
      <c r="W9" s="28"/>
      <c r="AC9" s="25"/>
      <c r="AD9" s="36"/>
      <c r="AE9" s="36"/>
      <c r="AF9" s="25"/>
      <c r="AG9" s="36"/>
      <c r="AH9" s="36"/>
    </row>
    <row r="10" spans="1:34" s="30" customFormat="1" ht="87" customHeight="1" x14ac:dyDescent="0.15">
      <c r="A10" s="132" t="s">
        <v>90</v>
      </c>
      <c r="B10" s="133" t="s">
        <v>91</v>
      </c>
      <c r="C10" s="92">
        <f t="shared" ref="C10:C13" si="0">G10-6</f>
        <v>45831</v>
      </c>
      <c r="D10" s="92" t="str">
        <f t="shared" ref="D10:D14" si="1">TEXT(C10,"aaa")</f>
        <v>月</v>
      </c>
      <c r="E10" s="92">
        <f t="shared" ref="E10:E14" si="2">G10-2</f>
        <v>45835</v>
      </c>
      <c r="F10" s="92" t="str">
        <f t="shared" ref="F10:F14" si="3">TEXT(E10,"aaa")</f>
        <v>金</v>
      </c>
      <c r="G10" s="92">
        <v>45837</v>
      </c>
      <c r="H10" s="92" t="str">
        <f t="shared" ref="H10:H14" si="4">TEXT(G10,"aaa")</f>
        <v>日</v>
      </c>
      <c r="I10" s="134">
        <f t="shared" ref="I10:I14" si="5">G10+17</f>
        <v>45854</v>
      </c>
      <c r="J10" s="134" t="str">
        <f t="shared" ref="J10:J14" si="6">TEXT(I10,"aaa")</f>
        <v>水</v>
      </c>
      <c r="K10" s="134">
        <f t="shared" ref="K10:K14" si="7">I10+7</f>
        <v>45861</v>
      </c>
      <c r="L10" s="135">
        <f t="shared" ref="L10:L14" si="8">I10+12</f>
        <v>45866</v>
      </c>
      <c r="M10" s="135">
        <f t="shared" ref="M10:M14" si="9">I10+13</f>
        <v>45867</v>
      </c>
      <c r="N10" s="135">
        <f t="shared" ref="N10:N14" si="10">I10+15</f>
        <v>45869</v>
      </c>
      <c r="O10" s="135">
        <f t="shared" ref="O10:O14" si="11">I10+16</f>
        <v>45870</v>
      </c>
      <c r="P10" s="135">
        <f t="shared" ref="P10:P14" si="12">I10+17</f>
        <v>45871</v>
      </c>
      <c r="Q10" s="135">
        <f t="shared" ref="Q10:Q14" si="13">I10+18</f>
        <v>45872</v>
      </c>
      <c r="R10" s="135">
        <f t="shared" ref="R10:R14" si="14">I10+20</f>
        <v>45874</v>
      </c>
      <c r="S10" s="136">
        <f t="shared" ref="S10:S14" si="15">I10+23</f>
        <v>45877</v>
      </c>
      <c r="T10" s="106"/>
      <c r="U10" s="29"/>
      <c r="V10" s="29"/>
      <c r="W10" s="29"/>
      <c r="AC10" s="25"/>
      <c r="AD10" s="100"/>
      <c r="AE10" s="100"/>
      <c r="AF10" s="25"/>
      <c r="AG10" s="100"/>
      <c r="AH10" s="100"/>
    </row>
    <row r="11" spans="1:34" s="30" customFormat="1" ht="87" customHeight="1" x14ac:dyDescent="0.15">
      <c r="A11" s="115" t="s">
        <v>92</v>
      </c>
      <c r="B11" s="109" t="s">
        <v>93</v>
      </c>
      <c r="C11" s="82">
        <f t="shared" si="0"/>
        <v>45838</v>
      </c>
      <c r="D11" s="82" t="str">
        <f t="shared" si="1"/>
        <v>月</v>
      </c>
      <c r="E11" s="82">
        <f t="shared" si="2"/>
        <v>45842</v>
      </c>
      <c r="F11" s="82" t="str">
        <f t="shared" si="3"/>
        <v>金</v>
      </c>
      <c r="G11" s="82" t="s">
        <v>98</v>
      </c>
      <c r="H11" s="82" t="str">
        <f t="shared" si="4"/>
        <v>日</v>
      </c>
      <c r="I11" s="104">
        <f t="shared" si="5"/>
        <v>45861</v>
      </c>
      <c r="J11" s="104" t="str">
        <f t="shared" si="6"/>
        <v>水</v>
      </c>
      <c r="K11" s="104">
        <f t="shared" si="7"/>
        <v>45868</v>
      </c>
      <c r="L11" s="105">
        <f t="shared" si="8"/>
        <v>45873</v>
      </c>
      <c r="M11" s="105">
        <f t="shared" si="9"/>
        <v>45874</v>
      </c>
      <c r="N11" s="105">
        <f t="shared" si="10"/>
        <v>45876</v>
      </c>
      <c r="O11" s="105">
        <f t="shared" si="11"/>
        <v>45877</v>
      </c>
      <c r="P11" s="105">
        <f t="shared" si="12"/>
        <v>45878</v>
      </c>
      <c r="Q11" s="105">
        <f t="shared" si="13"/>
        <v>45879</v>
      </c>
      <c r="R11" s="105">
        <f t="shared" si="14"/>
        <v>45881</v>
      </c>
      <c r="S11" s="116">
        <f t="shared" si="15"/>
        <v>45884</v>
      </c>
      <c r="T11" s="106"/>
      <c r="U11" s="29"/>
      <c r="V11" s="29"/>
      <c r="W11" s="29"/>
      <c r="AC11" s="25"/>
      <c r="AD11" s="100"/>
      <c r="AE11" s="100"/>
      <c r="AF11" s="25"/>
      <c r="AG11" s="100"/>
      <c r="AH11" s="100"/>
    </row>
    <row r="12" spans="1:34" s="30" customFormat="1" ht="87" customHeight="1" x14ac:dyDescent="0.15">
      <c r="A12" s="115" t="s">
        <v>94</v>
      </c>
      <c r="B12" s="109" t="s">
        <v>95</v>
      </c>
      <c r="C12" s="82">
        <f t="shared" si="0"/>
        <v>45845</v>
      </c>
      <c r="D12" s="82" t="str">
        <f t="shared" si="1"/>
        <v>月</v>
      </c>
      <c r="E12" s="82">
        <f t="shared" si="2"/>
        <v>45849</v>
      </c>
      <c r="F12" s="82" t="str">
        <f t="shared" si="3"/>
        <v>金</v>
      </c>
      <c r="G12" s="82" t="s">
        <v>99</v>
      </c>
      <c r="H12" s="82" t="str">
        <f t="shared" si="4"/>
        <v>日</v>
      </c>
      <c r="I12" s="104">
        <f t="shared" si="5"/>
        <v>45868</v>
      </c>
      <c r="J12" s="104" t="str">
        <f t="shared" si="6"/>
        <v>水</v>
      </c>
      <c r="K12" s="104">
        <f t="shared" si="7"/>
        <v>45875</v>
      </c>
      <c r="L12" s="105">
        <f t="shared" si="8"/>
        <v>45880</v>
      </c>
      <c r="M12" s="105">
        <f t="shared" si="9"/>
        <v>45881</v>
      </c>
      <c r="N12" s="105">
        <f t="shared" si="10"/>
        <v>45883</v>
      </c>
      <c r="O12" s="105">
        <f t="shared" si="11"/>
        <v>45884</v>
      </c>
      <c r="P12" s="105">
        <f t="shared" si="12"/>
        <v>45885</v>
      </c>
      <c r="Q12" s="105">
        <f t="shared" si="13"/>
        <v>45886</v>
      </c>
      <c r="R12" s="105">
        <f t="shared" si="14"/>
        <v>45888</v>
      </c>
      <c r="S12" s="116">
        <f t="shared" si="15"/>
        <v>45891</v>
      </c>
      <c r="T12" s="29"/>
      <c r="U12" s="29"/>
      <c r="V12" s="29"/>
      <c r="W12" s="29"/>
      <c r="AC12" s="25"/>
      <c r="AD12" s="100"/>
      <c r="AE12" s="100"/>
      <c r="AF12" s="25"/>
      <c r="AG12" s="100"/>
      <c r="AH12" s="100"/>
    </row>
    <row r="13" spans="1:34" s="30" customFormat="1" ht="87" customHeight="1" x14ac:dyDescent="0.15">
      <c r="A13" s="115" t="s">
        <v>96</v>
      </c>
      <c r="B13" s="109" t="s">
        <v>97</v>
      </c>
      <c r="C13" s="82">
        <f t="shared" si="0"/>
        <v>45852</v>
      </c>
      <c r="D13" s="82" t="str">
        <f t="shared" si="1"/>
        <v>月</v>
      </c>
      <c r="E13" s="82">
        <f t="shared" si="2"/>
        <v>45856</v>
      </c>
      <c r="F13" s="82" t="str">
        <f t="shared" si="3"/>
        <v>金</v>
      </c>
      <c r="G13" s="82" t="s">
        <v>100</v>
      </c>
      <c r="H13" s="82" t="str">
        <f t="shared" si="4"/>
        <v>日</v>
      </c>
      <c r="I13" s="104">
        <f t="shared" si="5"/>
        <v>45875</v>
      </c>
      <c r="J13" s="104" t="str">
        <f t="shared" si="6"/>
        <v>水</v>
      </c>
      <c r="K13" s="104">
        <f t="shared" si="7"/>
        <v>45882</v>
      </c>
      <c r="L13" s="105">
        <f t="shared" si="8"/>
        <v>45887</v>
      </c>
      <c r="M13" s="105">
        <f t="shared" si="9"/>
        <v>45888</v>
      </c>
      <c r="N13" s="105">
        <f t="shared" si="10"/>
        <v>45890</v>
      </c>
      <c r="O13" s="105">
        <f t="shared" si="11"/>
        <v>45891</v>
      </c>
      <c r="P13" s="105">
        <f t="shared" si="12"/>
        <v>45892</v>
      </c>
      <c r="Q13" s="105">
        <f t="shared" si="13"/>
        <v>45893</v>
      </c>
      <c r="R13" s="105">
        <f t="shared" si="14"/>
        <v>45895</v>
      </c>
      <c r="S13" s="116">
        <f t="shared" si="15"/>
        <v>45898</v>
      </c>
      <c r="T13" s="29"/>
      <c r="U13" s="29"/>
      <c r="V13" s="29"/>
      <c r="W13" s="29"/>
      <c r="AC13" s="25"/>
      <c r="AD13" s="113"/>
      <c r="AE13" s="113"/>
      <c r="AF13" s="25"/>
      <c r="AG13" s="113"/>
      <c r="AH13" s="113"/>
    </row>
    <row r="14" spans="1:34" s="30" customFormat="1" ht="87" customHeight="1" x14ac:dyDescent="0.15">
      <c r="A14" s="117" t="s">
        <v>102</v>
      </c>
      <c r="B14" s="118" t="s">
        <v>103</v>
      </c>
      <c r="C14" s="138">
        <v>45856</v>
      </c>
      <c r="D14" s="138" t="str">
        <f t="shared" si="1"/>
        <v>金</v>
      </c>
      <c r="E14" s="130">
        <f t="shared" si="2"/>
        <v>45863</v>
      </c>
      <c r="F14" s="130" t="str">
        <f t="shared" si="3"/>
        <v>金</v>
      </c>
      <c r="G14" s="130" t="s">
        <v>101</v>
      </c>
      <c r="H14" s="130" t="str">
        <f t="shared" si="4"/>
        <v>日</v>
      </c>
      <c r="I14" s="119">
        <f t="shared" si="5"/>
        <v>45882</v>
      </c>
      <c r="J14" s="119" t="str">
        <f t="shared" si="6"/>
        <v>水</v>
      </c>
      <c r="K14" s="119">
        <f t="shared" si="7"/>
        <v>45889</v>
      </c>
      <c r="L14" s="120">
        <f t="shared" si="8"/>
        <v>45894</v>
      </c>
      <c r="M14" s="120">
        <f t="shared" si="9"/>
        <v>45895</v>
      </c>
      <c r="N14" s="120">
        <f t="shared" si="10"/>
        <v>45897</v>
      </c>
      <c r="O14" s="120">
        <f t="shared" si="11"/>
        <v>45898</v>
      </c>
      <c r="P14" s="120">
        <f t="shared" si="12"/>
        <v>45899</v>
      </c>
      <c r="Q14" s="120">
        <f t="shared" si="13"/>
        <v>45900</v>
      </c>
      <c r="R14" s="120">
        <f t="shared" si="14"/>
        <v>45902</v>
      </c>
      <c r="S14" s="121">
        <f t="shared" si="15"/>
        <v>45905</v>
      </c>
      <c r="T14" s="29"/>
      <c r="U14" s="29"/>
      <c r="V14" s="29"/>
      <c r="W14" s="29"/>
      <c r="AC14" s="25"/>
      <c r="AD14" s="129"/>
      <c r="AE14" s="129"/>
      <c r="AF14" s="25"/>
      <c r="AG14" s="129"/>
      <c r="AH14" s="129"/>
    </row>
    <row r="15" spans="1:34" s="30" customFormat="1" ht="87" customHeight="1" x14ac:dyDescent="0.15">
      <c r="A15" s="112"/>
      <c r="B15" s="49"/>
      <c r="C15" s="50"/>
      <c r="D15" s="50"/>
      <c r="E15" s="50"/>
      <c r="F15" s="50"/>
      <c r="G15" s="50"/>
      <c r="H15" s="50"/>
      <c r="I15" s="51"/>
      <c r="J15" s="51"/>
      <c r="K15" s="51"/>
      <c r="L15" s="52"/>
      <c r="M15" s="52"/>
      <c r="N15" s="52"/>
      <c r="O15" s="52"/>
      <c r="P15" s="52"/>
      <c r="Q15" s="52"/>
      <c r="R15" s="52"/>
      <c r="S15" s="52"/>
      <c r="T15" s="29"/>
      <c r="U15" s="29"/>
      <c r="V15" s="29"/>
      <c r="W15" s="29"/>
      <c r="AC15" s="25"/>
      <c r="AD15" s="114"/>
      <c r="AE15" s="114"/>
      <c r="AF15" s="25"/>
      <c r="AG15" s="114"/>
      <c r="AH15" s="114"/>
    </row>
    <row r="16" spans="1:34" s="30" customFormat="1" ht="87" customHeight="1" x14ac:dyDescent="0.15">
      <c r="A16" s="112"/>
      <c r="B16" s="49"/>
      <c r="C16" s="50"/>
      <c r="D16" s="50"/>
      <c r="E16" s="50"/>
      <c r="F16" s="50"/>
      <c r="G16" s="50"/>
      <c r="H16" s="50"/>
      <c r="I16" s="51"/>
      <c r="J16" s="51"/>
      <c r="K16" s="51"/>
      <c r="L16" s="52"/>
      <c r="M16" s="52"/>
      <c r="N16" s="52"/>
      <c r="O16" s="52"/>
      <c r="P16" s="52"/>
      <c r="Q16" s="52"/>
      <c r="R16" s="52"/>
      <c r="S16" s="52"/>
      <c r="T16" s="29"/>
      <c r="U16" s="29"/>
      <c r="V16" s="29"/>
      <c r="W16" s="29"/>
      <c r="AC16" s="25"/>
      <c r="AD16" s="131"/>
      <c r="AE16" s="131"/>
      <c r="AF16" s="25"/>
      <c r="AG16" s="131"/>
      <c r="AH16" s="131"/>
    </row>
    <row r="17" spans="1:34" s="30" customFormat="1" ht="87" customHeight="1" x14ac:dyDescent="0.15">
      <c r="A17" s="112"/>
      <c r="B17" s="49"/>
      <c r="C17" s="123"/>
      <c r="D17" s="123"/>
      <c r="E17" s="50"/>
      <c r="F17" s="50"/>
      <c r="G17" s="50"/>
      <c r="H17" s="50"/>
      <c r="I17" s="51"/>
      <c r="J17" s="51"/>
      <c r="K17" s="51"/>
      <c r="L17" s="52"/>
      <c r="M17" s="52"/>
      <c r="N17" s="52"/>
      <c r="O17" s="52"/>
      <c r="P17" s="52"/>
      <c r="Q17" s="52"/>
      <c r="R17" s="52"/>
      <c r="S17" s="52"/>
      <c r="T17" s="29"/>
      <c r="U17" s="29"/>
      <c r="V17" s="29"/>
      <c r="W17" s="29"/>
      <c r="AC17" s="25"/>
      <c r="AD17" s="137"/>
      <c r="AE17" s="137"/>
      <c r="AF17" s="25"/>
      <c r="AG17" s="137"/>
      <c r="AH17" s="137"/>
    </row>
    <row r="18" spans="1:34" s="30" customFormat="1" ht="87" customHeight="1" x14ac:dyDescent="0.15">
      <c r="A18" s="112"/>
      <c r="B18" s="49"/>
      <c r="C18" s="123"/>
      <c r="D18" s="123"/>
      <c r="E18" s="123"/>
      <c r="F18" s="123"/>
      <c r="G18" s="123"/>
      <c r="H18" s="123"/>
      <c r="I18" s="124"/>
      <c r="J18" s="124"/>
      <c r="K18" s="51"/>
      <c r="L18" s="52"/>
      <c r="M18" s="52"/>
      <c r="N18" s="52"/>
      <c r="O18" s="52"/>
      <c r="P18" s="52"/>
      <c r="Q18" s="52"/>
      <c r="R18" s="52"/>
      <c r="S18" s="52"/>
      <c r="T18" s="107"/>
      <c r="U18" s="29"/>
      <c r="V18" s="29"/>
      <c r="W18" s="29"/>
      <c r="AC18" s="25"/>
      <c r="AD18" s="102"/>
      <c r="AE18" s="102"/>
      <c r="AF18" s="25"/>
      <c r="AG18" s="102"/>
      <c r="AH18" s="102"/>
    </row>
    <row r="19" spans="1:34" s="30" customFormat="1" ht="87" customHeight="1" x14ac:dyDescent="0.15">
      <c r="T19" s="29"/>
      <c r="U19" s="29"/>
      <c r="V19" s="29"/>
      <c r="W19" s="29"/>
      <c r="AC19" s="25"/>
      <c r="AD19" s="102"/>
      <c r="AE19" s="102"/>
      <c r="AF19" s="25"/>
      <c r="AG19" s="102"/>
      <c r="AH19" s="102"/>
    </row>
    <row r="20" spans="1:34" s="30" customFormat="1" ht="87" customHeight="1" x14ac:dyDescent="0.15">
      <c r="T20" s="29"/>
      <c r="U20" s="29"/>
      <c r="V20" s="29"/>
      <c r="W20" s="29"/>
      <c r="AC20" s="25"/>
      <c r="AD20" s="122"/>
      <c r="AE20" s="122"/>
      <c r="AF20" s="25"/>
      <c r="AG20" s="122"/>
      <c r="AH20" s="122"/>
    </row>
    <row r="21" spans="1:34" s="30" customFormat="1" ht="87" customHeight="1" x14ac:dyDescent="0.15">
      <c r="T21" s="29"/>
      <c r="U21" s="29"/>
      <c r="V21" s="29"/>
      <c r="W21" s="29"/>
      <c r="AC21" s="25"/>
      <c r="AD21" s="108"/>
      <c r="AE21" s="108"/>
      <c r="AF21" s="25"/>
      <c r="AG21" s="108"/>
      <c r="AH21" s="108"/>
    </row>
    <row r="22" spans="1:34" s="30" customFormat="1" ht="66.75" customHeight="1" x14ac:dyDescent="0.15">
      <c r="A22" s="112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T22" s="8"/>
      <c r="U22" s="29"/>
      <c r="V22" s="29"/>
      <c r="W22" s="29"/>
      <c r="AC22" s="25"/>
      <c r="AD22" s="102"/>
      <c r="AE22" s="102"/>
      <c r="AF22" s="25"/>
      <c r="AG22" s="102"/>
      <c r="AH22" s="102"/>
    </row>
    <row r="23" spans="1:34" s="30" customFormat="1" ht="32.25" customHeight="1" x14ac:dyDescent="0.15">
      <c r="A23" s="112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T23" s="8"/>
      <c r="U23" s="29"/>
      <c r="V23" s="29"/>
      <c r="W23" s="29"/>
      <c r="AC23" s="25"/>
      <c r="AD23" s="128"/>
      <c r="AE23" s="128"/>
      <c r="AF23" s="25"/>
      <c r="AG23" s="128"/>
      <c r="AH23" s="128"/>
    </row>
    <row r="24" spans="1:34" s="30" customFormat="1" ht="42.75" customHeight="1" x14ac:dyDescent="0.15">
      <c r="A24" s="112"/>
      <c r="B24" s="49"/>
      <c r="C24" s="123"/>
      <c r="D24" s="123"/>
      <c r="E24" s="123"/>
      <c r="F24" s="123"/>
      <c r="G24" s="123"/>
      <c r="H24" s="123"/>
      <c r="I24" s="124"/>
      <c r="J24" s="124"/>
      <c r="K24" s="51"/>
      <c r="L24" s="52"/>
      <c r="M24" s="52"/>
      <c r="N24" s="52"/>
      <c r="O24" s="52"/>
      <c r="P24" s="52"/>
      <c r="Q24" s="52"/>
      <c r="R24" s="52"/>
      <c r="S24" s="52"/>
      <c r="T24" s="9"/>
      <c r="U24" s="29"/>
      <c r="V24" s="29"/>
      <c r="W24" s="29"/>
      <c r="AC24" s="25"/>
      <c r="AD24" s="48"/>
      <c r="AE24" s="48"/>
      <c r="AF24" s="25"/>
      <c r="AG24" s="48"/>
      <c r="AH24" s="48"/>
    </row>
    <row r="25" spans="1:34" s="8" customFormat="1" ht="45.75" customHeight="1" x14ac:dyDescent="0.15">
      <c r="A25" s="112"/>
      <c r="B25" s="49"/>
      <c r="C25" s="50"/>
      <c r="D25" s="50"/>
      <c r="E25" s="50"/>
      <c r="F25" s="50"/>
      <c r="G25" s="50"/>
      <c r="H25" s="50"/>
      <c r="I25" s="51"/>
      <c r="J25" s="51"/>
      <c r="K25" s="51"/>
      <c r="L25" s="52"/>
      <c r="M25" s="52"/>
      <c r="N25" s="52"/>
      <c r="O25" s="52"/>
      <c r="P25" s="52"/>
      <c r="Q25" s="52"/>
      <c r="R25" s="52"/>
      <c r="S25" s="52"/>
      <c r="T25" s="9"/>
      <c r="U25" s="9"/>
    </row>
    <row r="26" spans="1:34" s="8" customFormat="1" ht="30.75" customHeight="1" x14ac:dyDescent="0.15">
      <c r="A26" s="54"/>
      <c r="B26" s="49"/>
      <c r="C26" s="50"/>
      <c r="D26" s="50"/>
      <c r="E26" s="50"/>
      <c r="F26" s="50"/>
      <c r="G26" s="50"/>
      <c r="H26" s="50"/>
      <c r="I26" s="51"/>
      <c r="J26" s="51"/>
      <c r="K26" s="51"/>
      <c r="L26" s="52"/>
      <c r="M26" s="52"/>
      <c r="N26" s="52"/>
      <c r="O26" s="52"/>
      <c r="P26" s="52"/>
      <c r="Q26" s="52"/>
      <c r="R26" s="52"/>
      <c r="S26" s="52"/>
      <c r="T26" s="9"/>
      <c r="U26" s="9"/>
    </row>
    <row r="27" spans="1:34" s="8" customFormat="1" ht="30.75" customHeight="1" x14ac:dyDescent="0.15">
      <c r="A27" s="54"/>
      <c r="B27" s="49"/>
      <c r="C27" s="50"/>
      <c r="D27" s="50"/>
      <c r="E27" s="50"/>
      <c r="G27" s="50"/>
      <c r="H27" s="50"/>
      <c r="I27" s="51"/>
      <c r="J27" s="51"/>
      <c r="K27" s="51"/>
      <c r="L27" s="52"/>
      <c r="M27" s="52"/>
      <c r="N27" s="52"/>
      <c r="O27" s="52"/>
      <c r="P27" s="52"/>
      <c r="Q27" s="52"/>
      <c r="R27" s="52"/>
      <c r="S27" s="52"/>
      <c r="T27" s="9"/>
    </row>
    <row r="28" spans="1:34" s="8" customFormat="1" ht="30.75" customHeight="1" x14ac:dyDescent="0.15">
      <c r="A28" s="53"/>
      <c r="C28" s="46"/>
      <c r="D28" s="46"/>
      <c r="G28" s="9"/>
      <c r="H28" s="9"/>
      <c r="K28" s="9"/>
      <c r="M28" s="9"/>
      <c r="N28" s="9"/>
      <c r="O28" s="9"/>
      <c r="P28" s="9"/>
      <c r="S28" s="9"/>
      <c r="T28" s="9"/>
    </row>
    <row r="29" spans="1:34" s="8" customFormat="1" ht="30.75" customHeight="1" x14ac:dyDescent="0.15">
      <c r="C29" s="46"/>
      <c r="D29" s="46"/>
      <c r="G29" s="9"/>
      <c r="H29" s="9"/>
      <c r="K29" s="9"/>
      <c r="M29" s="9"/>
      <c r="N29" s="9"/>
      <c r="O29" s="9"/>
      <c r="P29" s="9"/>
      <c r="S29" s="9"/>
      <c r="T29" s="9"/>
    </row>
    <row r="30" spans="1:34" s="8" customFormat="1" ht="30.75" customHeight="1" x14ac:dyDescent="0.15">
      <c r="A30" s="47"/>
      <c r="G30" s="9"/>
      <c r="H30" s="9"/>
      <c r="K30" s="9"/>
      <c r="M30" s="9"/>
      <c r="N30" s="9"/>
      <c r="O30" s="9"/>
      <c r="P30" s="9"/>
      <c r="S30" s="9"/>
      <c r="T30" s="9"/>
    </row>
    <row r="31" spans="1:34" s="8" customFormat="1" ht="30.75" customHeight="1" x14ac:dyDescent="0.15">
      <c r="G31" s="9"/>
      <c r="H31" s="9"/>
      <c r="K31" s="9"/>
      <c r="M31" s="9"/>
      <c r="N31" s="9"/>
      <c r="O31" s="9"/>
      <c r="P31" s="9"/>
      <c r="S31" s="9"/>
    </row>
    <row r="32" spans="1:34" s="8" customFormat="1" ht="30.75" customHeight="1" x14ac:dyDescent="0.15">
      <c r="G32" s="9"/>
      <c r="H32" s="9"/>
      <c r="K32" s="9"/>
      <c r="M32" s="9"/>
      <c r="N32" s="9"/>
      <c r="O32" s="9"/>
      <c r="P32" s="9"/>
      <c r="S32" s="9"/>
    </row>
    <row r="33" spans="1:30" s="8" customFormat="1" ht="30.75" customHeight="1" x14ac:dyDescent="0.15">
      <c r="G33" s="9"/>
      <c r="H33" s="9"/>
      <c r="K33" s="9"/>
      <c r="M33" s="9"/>
      <c r="N33" s="9"/>
      <c r="O33" s="9"/>
      <c r="P33" s="9"/>
      <c r="S33" s="9"/>
    </row>
    <row r="34" spans="1:30" s="8" customFormat="1" ht="30.75" customHeight="1" x14ac:dyDescent="0.15">
      <c r="G34" s="9"/>
      <c r="H34" s="9"/>
      <c r="K34" s="9"/>
      <c r="M34" s="9"/>
      <c r="N34" s="9"/>
      <c r="O34" s="9"/>
      <c r="P34" s="9"/>
      <c r="S34" s="9"/>
    </row>
    <row r="35" spans="1:30" s="8" customFormat="1" ht="30.75" customHeight="1" x14ac:dyDescent="0.15">
      <c r="G35" s="9"/>
      <c r="H35" s="9"/>
      <c r="K35" s="9"/>
      <c r="M35" s="9"/>
      <c r="N35" s="9"/>
      <c r="O35" s="9"/>
      <c r="P35" s="9"/>
      <c r="S35" s="9"/>
    </row>
    <row r="36" spans="1:30" s="8" customFormat="1" ht="30.75" customHeight="1" x14ac:dyDescent="0.15">
      <c r="G36" s="9"/>
      <c r="H36" s="9"/>
      <c r="K36" s="9"/>
      <c r="M36" s="9"/>
      <c r="N36" s="9"/>
      <c r="O36" s="9"/>
      <c r="P36" s="9"/>
      <c r="S36" s="9"/>
    </row>
    <row r="37" spans="1:30" s="8" customFormat="1" ht="30.75" customHeight="1" x14ac:dyDescent="0.15">
      <c r="Q37" s="4"/>
      <c r="R37" s="4"/>
    </row>
    <row r="38" spans="1:30" s="8" customFormat="1" ht="30.75" customHeight="1" x14ac:dyDescent="0.15">
      <c r="Q38" s="31"/>
      <c r="R38" s="31"/>
    </row>
    <row r="39" spans="1:30" s="8" customFormat="1" ht="30.75" customHeight="1" x14ac:dyDescent="0.15">
      <c r="Q39" s="31"/>
      <c r="R39" s="31"/>
    </row>
    <row r="40" spans="1:30" s="8" customFormat="1" ht="30.75" customHeight="1" x14ac:dyDescent="0.15">
      <c r="Q40" s="31"/>
      <c r="R40" s="31"/>
    </row>
    <row r="41" spans="1:30" s="8" customFormat="1" ht="66.75" customHeight="1" thickBot="1" x14ac:dyDescent="0.2">
      <c r="A41" s="11" t="s">
        <v>16</v>
      </c>
      <c r="B41" s="139" t="s">
        <v>17</v>
      </c>
      <c r="C41" s="140"/>
      <c r="D41" s="140"/>
      <c r="E41" s="140"/>
      <c r="F41" s="141"/>
      <c r="G41" s="139" t="s">
        <v>18</v>
      </c>
      <c r="H41" s="140"/>
      <c r="I41" s="140"/>
      <c r="J41" s="140"/>
      <c r="K41" s="140"/>
      <c r="L41" s="140"/>
      <c r="M41" s="140"/>
      <c r="N41" s="141"/>
      <c r="Q41" s="31"/>
      <c r="R41" s="31"/>
    </row>
    <row r="42" spans="1:30" s="8" customFormat="1" ht="39" customHeight="1" thickTop="1" x14ac:dyDescent="0.15">
      <c r="A42" s="142" t="s">
        <v>19</v>
      </c>
      <c r="B42" s="144" t="s">
        <v>20</v>
      </c>
      <c r="C42" s="145"/>
      <c r="D42" s="145"/>
      <c r="E42" s="145"/>
      <c r="F42" s="146"/>
      <c r="G42" s="12" t="s">
        <v>86</v>
      </c>
      <c r="H42" s="38"/>
      <c r="I42" s="39"/>
      <c r="J42" s="39"/>
      <c r="K42" s="40"/>
      <c r="L42" s="39"/>
      <c r="M42" s="39"/>
      <c r="N42" s="41"/>
      <c r="Q42" s="31"/>
      <c r="R42" s="31"/>
    </row>
    <row r="43" spans="1:30" s="8" customFormat="1" ht="84.75" customHeight="1" x14ac:dyDescent="0.15">
      <c r="A43" s="143"/>
      <c r="B43" s="147"/>
      <c r="C43" s="148"/>
      <c r="D43" s="148"/>
      <c r="E43" s="148"/>
      <c r="F43" s="149"/>
      <c r="G43" s="13" t="s">
        <v>21</v>
      </c>
      <c r="H43" s="42"/>
      <c r="I43" s="34"/>
      <c r="J43" s="34"/>
      <c r="K43" s="43"/>
      <c r="L43" s="34"/>
      <c r="M43" s="34"/>
      <c r="N43" s="14" t="s">
        <v>22</v>
      </c>
      <c r="Q43" s="31"/>
      <c r="R43" s="31"/>
    </row>
    <row r="44" spans="1:30" s="8" customFormat="1" ht="54" customHeight="1" x14ac:dyDescent="0.15">
      <c r="Q44" s="31"/>
      <c r="R44" s="31"/>
      <c r="AD44" s="33"/>
    </row>
    <row r="45" spans="1:30" s="8" customFormat="1" ht="57" customHeight="1" x14ac:dyDescent="0.15">
      <c r="Q45" s="31"/>
      <c r="R45" s="31"/>
      <c r="AD45" s="33"/>
    </row>
    <row r="46" spans="1:30" s="8" customFormat="1" ht="30.75" customHeight="1" x14ac:dyDescent="0.15">
      <c r="Q46" s="31"/>
      <c r="R46" s="31"/>
      <c r="AD46" s="33"/>
    </row>
    <row r="47" spans="1:30" s="8" customFormat="1" ht="30.75" customHeight="1" x14ac:dyDescent="0.15">
      <c r="Q47" s="32"/>
      <c r="R47" s="32"/>
      <c r="T47" s="9"/>
      <c r="AD47" s="33"/>
    </row>
    <row r="48" spans="1:30" s="8" customFormat="1" ht="30.75" customHeight="1" x14ac:dyDescent="0.15">
      <c r="Q48" s="32"/>
      <c r="R48" s="32"/>
      <c r="T48" s="10"/>
      <c r="AD48" s="33"/>
    </row>
    <row r="49" spans="1:256" s="8" customFormat="1" ht="48.75" customHeight="1" x14ac:dyDescent="0.25">
      <c r="Q49" s="32"/>
      <c r="R49" s="32"/>
      <c r="T49" s="35"/>
      <c r="Z49" s="3"/>
      <c r="AA49" s="3"/>
      <c r="AB49" s="3"/>
      <c r="AC49" s="3"/>
      <c r="AD49" s="33"/>
    </row>
    <row r="50" spans="1:256" s="9" customFormat="1" ht="48.7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32"/>
      <c r="R50" s="32"/>
      <c r="S50" s="8"/>
      <c r="T50"/>
      <c r="Z50" s="3"/>
      <c r="AA50" s="3"/>
      <c r="AB50" s="3"/>
      <c r="AC50" s="3"/>
      <c r="AD50" s="33"/>
      <c r="AE50" s="8"/>
    </row>
    <row r="51" spans="1:256" s="10" customFormat="1" ht="48.7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32"/>
      <c r="R51" s="32"/>
      <c r="S51" s="8"/>
      <c r="T51"/>
      <c r="W51" s="3"/>
      <c r="X51" s="3"/>
      <c r="Y51" s="3"/>
      <c r="Z51" s="3"/>
      <c r="AA51" s="3"/>
      <c r="AB51" s="3"/>
      <c r="AC51" s="3"/>
      <c r="AD51" s="3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s="3" customFormat="1" ht="30.75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32"/>
      <c r="R52" s="32"/>
      <c r="S52" s="8"/>
      <c r="T52"/>
      <c r="AB52" s="5"/>
      <c r="AC52" s="5"/>
      <c r="AD52" s="5"/>
      <c r="AE52" s="5"/>
      <c r="AF52" s="33"/>
    </row>
    <row r="53" spans="1:256" ht="24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32"/>
      <c r="R53" s="32"/>
      <c r="S53" s="9"/>
      <c r="T53" s="15"/>
    </row>
    <row r="54" spans="1:256" ht="48.75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6"/>
    </row>
    <row r="55" spans="1:256" ht="2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5"/>
      <c r="T55" s="21"/>
    </row>
    <row r="56" spans="1:256" s="3" customFormat="1" ht="106.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U56" s="15"/>
      <c r="V56" s="15"/>
      <c r="W56" s="15"/>
      <c r="X56" s="15"/>
      <c r="Y56" s="15"/>
    </row>
    <row r="57" spans="1:256" s="18" customFormat="1" ht="48.7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 s="23"/>
      <c r="U57" s="16"/>
      <c r="V57" s="16"/>
      <c r="W57" s="16"/>
      <c r="X57" s="16"/>
      <c r="Y57" s="17"/>
    </row>
    <row r="58" spans="1:256" s="3" customFormat="1" ht="72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 s="187"/>
    </row>
    <row r="59" spans="1:256" s="3" customFormat="1" ht="87" customHeight="1" x14ac:dyDescent="0.25">
      <c r="A59" s="37" t="s">
        <v>53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8"/>
      <c r="O59" s="159" t="s">
        <v>0</v>
      </c>
      <c r="P59" s="159"/>
      <c r="Q59" s="159"/>
      <c r="R59" s="159"/>
      <c r="S59" s="159"/>
      <c r="T59" s="187"/>
      <c r="Z59" s="22"/>
    </row>
    <row r="60" spans="1:256" s="8" customFormat="1" ht="60.75" customHeight="1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87"/>
      <c r="U60" s="24"/>
      <c r="V60" s="24"/>
      <c r="W60" s="24"/>
    </row>
    <row r="61" spans="1:256" s="8" customFormat="1" ht="60.75" customHeight="1" x14ac:dyDescent="0.25">
      <c r="A61" s="19"/>
      <c r="B61" s="20"/>
      <c r="C61" s="20"/>
      <c r="D61" s="20"/>
      <c r="E61" s="20"/>
      <c r="F61" s="44"/>
      <c r="G61" s="3"/>
      <c r="H61" s="3"/>
      <c r="I61" s="3"/>
      <c r="J61" s="3"/>
      <c r="K61" s="20"/>
      <c r="L61" s="20"/>
      <c r="M61" s="20"/>
      <c r="N61" s="20"/>
      <c r="O61" s="3"/>
      <c r="P61" s="3"/>
      <c r="Q61" s="56" t="s">
        <v>38</v>
      </c>
      <c r="R61" s="79">
        <v>44951</v>
      </c>
      <c r="S61" s="57" t="s">
        <v>69</v>
      </c>
      <c r="T61" s="27"/>
      <c r="U61" s="155"/>
      <c r="V61" s="155"/>
      <c r="W61" s="155"/>
      <c r="AC61" s="25"/>
      <c r="AD61" s="150"/>
      <c r="AE61" s="150"/>
      <c r="AF61" s="25"/>
      <c r="AG61" s="150"/>
      <c r="AH61" s="150"/>
    </row>
    <row r="62" spans="1:256" s="8" customFormat="1" ht="60.75" customHeight="1" x14ac:dyDescent="0.25">
      <c r="A62" s="45" t="s">
        <v>54</v>
      </c>
      <c r="B62" s="20"/>
      <c r="C62" s="20"/>
      <c r="D62" s="20"/>
      <c r="E62" s="20"/>
      <c r="F62" s="20"/>
      <c r="G62" s="4"/>
      <c r="H62" s="4"/>
      <c r="I62" s="4"/>
      <c r="J62" s="20"/>
      <c r="K62" s="20"/>
      <c r="L62" s="20"/>
      <c r="M62" s="20"/>
      <c r="N62" s="20"/>
      <c r="O62" s="3"/>
      <c r="P62" s="3"/>
      <c r="Q62" s="3"/>
      <c r="R62" s="6"/>
      <c r="S62" s="7"/>
      <c r="T62" s="60"/>
      <c r="U62" s="155"/>
      <c r="V62" s="158"/>
      <c r="W62" s="155"/>
      <c r="AC62" s="25"/>
      <c r="AD62" s="26"/>
      <c r="AE62" s="26"/>
      <c r="AF62" s="25"/>
      <c r="AG62" s="55"/>
      <c r="AH62" s="55"/>
    </row>
    <row r="63" spans="1:256" s="8" customFormat="1" ht="60.75" customHeight="1" x14ac:dyDescent="0.15">
      <c r="A63" s="162" t="s">
        <v>4</v>
      </c>
      <c r="B63" s="165" t="s">
        <v>5</v>
      </c>
      <c r="C63" s="165" t="s">
        <v>70</v>
      </c>
      <c r="D63" s="165"/>
      <c r="E63" s="165" t="s">
        <v>7</v>
      </c>
      <c r="F63" s="165"/>
      <c r="G63" s="165" t="s">
        <v>71</v>
      </c>
      <c r="H63" s="165"/>
      <c r="I63" s="84" t="s">
        <v>7</v>
      </c>
      <c r="J63" s="85" t="s">
        <v>8</v>
      </c>
      <c r="K63" s="160" t="s">
        <v>72</v>
      </c>
      <c r="L63" s="160"/>
      <c r="M63" s="160"/>
      <c r="N63" s="160"/>
      <c r="O63" s="160"/>
      <c r="P63" s="160"/>
      <c r="Q63" s="160"/>
      <c r="R63" s="160"/>
      <c r="S63" s="161"/>
      <c r="T63" s="60"/>
      <c r="U63" s="155"/>
      <c r="V63" s="158"/>
      <c r="W63" s="155"/>
      <c r="AC63" s="25"/>
      <c r="AD63" s="55"/>
      <c r="AE63" s="55"/>
      <c r="AF63" s="25"/>
      <c r="AG63" s="55"/>
      <c r="AH63" s="55"/>
    </row>
    <row r="64" spans="1:256" s="9" customFormat="1" ht="60.75" customHeight="1" x14ac:dyDescent="0.15">
      <c r="A64" s="163"/>
      <c r="B64" s="166"/>
      <c r="C64" s="168" t="s">
        <v>73</v>
      </c>
      <c r="D64" s="168"/>
      <c r="E64" s="168" t="s">
        <v>74</v>
      </c>
      <c r="F64" s="168"/>
      <c r="G64" s="169" t="s">
        <v>74</v>
      </c>
      <c r="H64" s="166"/>
      <c r="I64" s="170" t="s">
        <v>75</v>
      </c>
      <c r="J64" s="170" t="s">
        <v>39</v>
      </c>
      <c r="K64" s="171" t="s">
        <v>40</v>
      </c>
      <c r="L64" s="153" t="s">
        <v>41</v>
      </c>
      <c r="M64" s="153" t="s">
        <v>42</v>
      </c>
      <c r="N64" s="153" t="s">
        <v>43</v>
      </c>
      <c r="O64" s="153" t="s">
        <v>44</v>
      </c>
      <c r="P64" s="153" t="s">
        <v>76</v>
      </c>
      <c r="Q64" s="153" t="s">
        <v>45</v>
      </c>
      <c r="R64" s="153" t="s">
        <v>46</v>
      </c>
      <c r="S64" s="154" t="s">
        <v>47</v>
      </c>
      <c r="T64" s="60"/>
      <c r="U64" s="28"/>
      <c r="V64" s="28"/>
      <c r="W64" s="28"/>
      <c r="AC64" s="25"/>
      <c r="AD64" s="55"/>
      <c r="AE64" s="55"/>
      <c r="AF64" s="25"/>
      <c r="AG64" s="55"/>
      <c r="AH64" s="55"/>
    </row>
    <row r="65" spans="1:34" s="8" customFormat="1" ht="69.95" customHeight="1" x14ac:dyDescent="0.15">
      <c r="A65" s="163"/>
      <c r="B65" s="166"/>
      <c r="C65" s="168"/>
      <c r="D65" s="168"/>
      <c r="E65" s="168"/>
      <c r="F65" s="168"/>
      <c r="G65" s="166"/>
      <c r="H65" s="166"/>
      <c r="I65" s="156"/>
      <c r="J65" s="156"/>
      <c r="K65" s="171"/>
      <c r="L65" s="153"/>
      <c r="M65" s="153"/>
      <c r="N65" s="157"/>
      <c r="O65" s="153"/>
      <c r="P65" s="153"/>
      <c r="Q65" s="153"/>
      <c r="R65" s="153"/>
      <c r="S65" s="154"/>
      <c r="T65" s="60"/>
      <c r="U65" s="60"/>
      <c r="V65" s="60"/>
      <c r="W65" s="60"/>
      <c r="AC65" s="25"/>
      <c r="AD65" s="93"/>
      <c r="AE65" s="93"/>
      <c r="AF65" s="25"/>
      <c r="AG65" s="93"/>
      <c r="AH65" s="93"/>
    </row>
    <row r="66" spans="1:34" s="8" customFormat="1" ht="69.95" customHeight="1" x14ac:dyDescent="0.15">
      <c r="A66" s="163"/>
      <c r="B66" s="166"/>
      <c r="C66" s="168"/>
      <c r="D66" s="168"/>
      <c r="E66" s="168"/>
      <c r="F66" s="168"/>
      <c r="G66" s="166"/>
      <c r="H66" s="166"/>
      <c r="I66" s="156"/>
      <c r="J66" s="156"/>
      <c r="K66" s="171"/>
      <c r="L66" s="153"/>
      <c r="M66" s="153"/>
      <c r="N66" s="157"/>
      <c r="O66" s="153"/>
      <c r="P66" s="153"/>
      <c r="Q66" s="153"/>
      <c r="R66" s="153"/>
      <c r="S66" s="154"/>
      <c r="T66" s="60"/>
      <c r="U66" s="60"/>
      <c r="V66" s="60"/>
      <c r="W66" s="60"/>
      <c r="AC66" s="25"/>
      <c r="AD66" s="93"/>
      <c r="AE66" s="93"/>
      <c r="AF66" s="25"/>
      <c r="AG66" s="93"/>
      <c r="AH66" s="93"/>
    </row>
    <row r="67" spans="1:34" s="8" customFormat="1" ht="69.95" customHeight="1" x14ac:dyDescent="0.15">
      <c r="A67" s="164"/>
      <c r="B67" s="167"/>
      <c r="C67" s="87"/>
      <c r="D67" s="87"/>
      <c r="E67" s="88"/>
      <c r="F67" s="88"/>
      <c r="G67" s="151" t="s">
        <v>77</v>
      </c>
      <c r="H67" s="151"/>
      <c r="I67" s="89" t="s">
        <v>78</v>
      </c>
      <c r="J67" s="90" t="s">
        <v>79</v>
      </c>
      <c r="K67" s="90" t="s">
        <v>14</v>
      </c>
      <c r="L67" s="90" t="s">
        <v>65</v>
      </c>
      <c r="M67" s="90" t="s">
        <v>66</v>
      </c>
      <c r="N67" s="90" t="s">
        <v>65</v>
      </c>
      <c r="O67" s="90" t="s">
        <v>80</v>
      </c>
      <c r="P67" s="90" t="s">
        <v>67</v>
      </c>
      <c r="Q67" s="90" t="s">
        <v>81</v>
      </c>
      <c r="R67" s="90" t="s">
        <v>48</v>
      </c>
      <c r="S67" s="91" t="s">
        <v>82</v>
      </c>
      <c r="T67" s="60"/>
      <c r="U67" s="60"/>
      <c r="V67" s="60"/>
      <c r="W67" s="60"/>
      <c r="AC67" s="25"/>
      <c r="AD67" s="93"/>
      <c r="AE67" s="93"/>
      <c r="AF67" s="25"/>
      <c r="AG67" s="93"/>
      <c r="AH67" s="93"/>
    </row>
    <row r="68" spans="1:34" s="8" customFormat="1" ht="69.95" customHeight="1" x14ac:dyDescent="0.15">
      <c r="A68" s="94" t="s">
        <v>84</v>
      </c>
      <c r="B68" s="95" t="s">
        <v>87</v>
      </c>
      <c r="C68" s="92">
        <f t="shared" ref="C68:C70" si="16">+E68-2</f>
        <v>44937</v>
      </c>
      <c r="D68" s="96" t="str">
        <f t="shared" ref="D68:D70" si="17">TEXT(C68,"aaa")</f>
        <v>水</v>
      </c>
      <c r="E68" s="97">
        <f t="shared" ref="E68:E70" si="18">G68</f>
        <v>44939</v>
      </c>
      <c r="F68" s="96" t="str">
        <f t="shared" ref="F68:F70" si="19">TEXT(E68,"aaa")</f>
        <v>金</v>
      </c>
      <c r="G68" s="98">
        <v>44939</v>
      </c>
      <c r="H68" s="96" t="str">
        <f t="shared" ref="H68:H70" si="20">TEXT(G68,"aaa")</f>
        <v>金</v>
      </c>
      <c r="I68" s="97">
        <f t="shared" ref="I68:I70" si="21">G68+3</f>
        <v>44942</v>
      </c>
      <c r="J68" s="97">
        <f>I68+8</f>
        <v>44950</v>
      </c>
      <c r="K68" s="97">
        <v>44963</v>
      </c>
      <c r="L68" s="97">
        <f t="shared" ref="L68:L70" si="22">K68+17</f>
        <v>44980</v>
      </c>
      <c r="M68" s="97">
        <f t="shared" ref="M68:M70" si="23">K68+16</f>
        <v>44979</v>
      </c>
      <c r="N68" s="97">
        <f t="shared" ref="N68:N70" si="24">K68+17</f>
        <v>44980</v>
      </c>
      <c r="O68" s="97">
        <f t="shared" ref="O68:O70" si="25">K68+17</f>
        <v>44980</v>
      </c>
      <c r="P68" s="97">
        <f t="shared" ref="P68:P70" si="26">K68+11</f>
        <v>44974</v>
      </c>
      <c r="Q68" s="97">
        <f t="shared" ref="Q68:Q70" si="27">K68+18</f>
        <v>44981</v>
      </c>
      <c r="R68" s="97">
        <f t="shared" ref="R68:R70" si="28">K68+21</f>
        <v>44984</v>
      </c>
      <c r="S68" s="99">
        <f t="shared" ref="S68:S70" si="29">K68+15</f>
        <v>44978</v>
      </c>
      <c r="T68" s="60"/>
      <c r="U68" s="60"/>
      <c r="V68" s="60"/>
      <c r="W68" s="60"/>
      <c r="AC68" s="25"/>
      <c r="AD68" s="55"/>
      <c r="AE68" s="55"/>
      <c r="AF68" s="25"/>
      <c r="AG68" s="55"/>
      <c r="AH68" s="55"/>
    </row>
    <row r="69" spans="1:34" s="8" customFormat="1" ht="69.95" customHeight="1" x14ac:dyDescent="0.15">
      <c r="A69" s="83" t="s">
        <v>85</v>
      </c>
      <c r="B69" s="86" t="s">
        <v>88</v>
      </c>
      <c r="C69" s="82">
        <f t="shared" si="16"/>
        <v>44944</v>
      </c>
      <c r="D69" s="80" t="str">
        <f t="shared" si="17"/>
        <v>水</v>
      </c>
      <c r="E69" s="58">
        <f t="shared" si="18"/>
        <v>44946</v>
      </c>
      <c r="F69" s="80" t="str">
        <f t="shared" si="19"/>
        <v>金</v>
      </c>
      <c r="G69" s="81">
        <v>44946</v>
      </c>
      <c r="H69" s="80" t="str">
        <f t="shared" si="20"/>
        <v>金</v>
      </c>
      <c r="I69" s="58">
        <f t="shared" si="21"/>
        <v>44949</v>
      </c>
      <c r="J69" s="97">
        <f t="shared" ref="J69:J71" si="30">I69+8</f>
        <v>44957</v>
      </c>
      <c r="K69" s="58">
        <v>44970</v>
      </c>
      <c r="L69" s="58">
        <f t="shared" si="22"/>
        <v>44987</v>
      </c>
      <c r="M69" s="58">
        <f t="shared" si="23"/>
        <v>44986</v>
      </c>
      <c r="N69" s="58">
        <f t="shared" si="24"/>
        <v>44987</v>
      </c>
      <c r="O69" s="58">
        <f t="shared" si="25"/>
        <v>44987</v>
      </c>
      <c r="P69" s="58">
        <f t="shared" si="26"/>
        <v>44981</v>
      </c>
      <c r="Q69" s="58">
        <f t="shared" si="27"/>
        <v>44988</v>
      </c>
      <c r="R69" s="58">
        <f t="shared" si="28"/>
        <v>44991</v>
      </c>
      <c r="S69" s="59">
        <f t="shared" si="29"/>
        <v>44985</v>
      </c>
      <c r="T69" s="60"/>
      <c r="U69" s="60"/>
      <c r="V69" s="60"/>
      <c r="W69" s="60"/>
      <c r="AC69" s="25"/>
      <c r="AD69" s="101"/>
      <c r="AE69" s="101"/>
      <c r="AF69" s="25"/>
      <c r="AG69" s="101"/>
      <c r="AH69" s="101"/>
    </row>
    <row r="70" spans="1:34" s="8" customFormat="1" ht="69.95" customHeight="1" x14ac:dyDescent="0.15">
      <c r="A70" s="83" t="s">
        <v>83</v>
      </c>
      <c r="B70" s="86" t="s">
        <v>83</v>
      </c>
      <c r="C70" s="82">
        <f t="shared" si="16"/>
        <v>44951</v>
      </c>
      <c r="D70" s="80" t="str">
        <f t="shared" si="17"/>
        <v>水</v>
      </c>
      <c r="E70" s="58">
        <f t="shared" si="18"/>
        <v>44953</v>
      </c>
      <c r="F70" s="80" t="str">
        <f t="shared" si="19"/>
        <v>金</v>
      </c>
      <c r="G70" s="81">
        <v>44953</v>
      </c>
      <c r="H70" s="80" t="str">
        <f t="shared" si="20"/>
        <v>金</v>
      </c>
      <c r="I70" s="58">
        <f t="shared" si="21"/>
        <v>44956</v>
      </c>
      <c r="J70" s="97">
        <v>44965</v>
      </c>
      <c r="K70" s="58">
        <v>44978</v>
      </c>
      <c r="L70" s="58">
        <f t="shared" si="22"/>
        <v>44995</v>
      </c>
      <c r="M70" s="58">
        <f t="shared" si="23"/>
        <v>44994</v>
      </c>
      <c r="N70" s="58">
        <f t="shared" si="24"/>
        <v>44995</v>
      </c>
      <c r="O70" s="58">
        <f t="shared" si="25"/>
        <v>44995</v>
      </c>
      <c r="P70" s="58">
        <f t="shared" si="26"/>
        <v>44989</v>
      </c>
      <c r="Q70" s="58">
        <f t="shared" si="27"/>
        <v>44996</v>
      </c>
      <c r="R70" s="58">
        <f t="shared" si="28"/>
        <v>44999</v>
      </c>
      <c r="S70" s="59">
        <f t="shared" si="29"/>
        <v>44993</v>
      </c>
      <c r="T70" s="60"/>
      <c r="U70" s="60"/>
      <c r="V70" s="60"/>
      <c r="W70" s="60"/>
      <c r="AC70" s="25"/>
      <c r="AD70" s="101"/>
      <c r="AE70" s="101"/>
      <c r="AF70" s="25"/>
      <c r="AG70" s="101"/>
      <c r="AH70" s="101"/>
    </row>
    <row r="71" spans="1:34" s="8" customFormat="1" ht="69.95" customHeight="1" x14ac:dyDescent="0.15">
      <c r="A71" s="83" t="s">
        <v>83</v>
      </c>
      <c r="B71" s="86" t="s">
        <v>83</v>
      </c>
      <c r="C71" s="82">
        <f t="shared" ref="C71:C73" si="31">+E71-2</f>
        <v>44958</v>
      </c>
      <c r="D71" s="80" t="str">
        <f t="shared" ref="D71:D73" si="32">TEXT(C71,"aaa")</f>
        <v>水</v>
      </c>
      <c r="E71" s="58">
        <f t="shared" ref="E71:E73" si="33">G71</f>
        <v>44960</v>
      </c>
      <c r="F71" s="80" t="str">
        <f t="shared" ref="F71:F73" si="34">TEXT(E71,"aaa")</f>
        <v>金</v>
      </c>
      <c r="G71" s="81">
        <v>44960</v>
      </c>
      <c r="H71" s="80" t="str">
        <f t="shared" ref="H71:H73" si="35">TEXT(G71,"aaa")</f>
        <v>金</v>
      </c>
      <c r="I71" s="58">
        <f t="shared" ref="I71:I73" si="36">G71+3</f>
        <v>44963</v>
      </c>
      <c r="J71" s="97">
        <f t="shared" si="30"/>
        <v>44971</v>
      </c>
      <c r="K71" s="58">
        <v>44984</v>
      </c>
      <c r="L71" s="58">
        <f t="shared" ref="L71:L73" si="37">K71+17</f>
        <v>45001</v>
      </c>
      <c r="M71" s="58">
        <f t="shared" ref="M71:M73" si="38">K71+16</f>
        <v>45000</v>
      </c>
      <c r="N71" s="58">
        <f t="shared" ref="N71:N73" si="39">K71+17</f>
        <v>45001</v>
      </c>
      <c r="O71" s="58">
        <f t="shared" ref="O71:O73" si="40">K71+17</f>
        <v>45001</v>
      </c>
      <c r="P71" s="58">
        <f t="shared" ref="P71:P73" si="41">K71+11</f>
        <v>44995</v>
      </c>
      <c r="Q71" s="58">
        <f t="shared" ref="Q71:Q73" si="42">K71+18</f>
        <v>45002</v>
      </c>
      <c r="R71" s="58">
        <f t="shared" ref="R71:R73" si="43">K71+21</f>
        <v>45005</v>
      </c>
      <c r="S71" s="59">
        <f t="shared" ref="S71:S73" si="44">K71+15</f>
        <v>44999</v>
      </c>
      <c r="U71" s="60"/>
      <c r="V71" s="60"/>
      <c r="W71" s="60"/>
      <c r="AC71" s="25"/>
      <c r="AD71" s="101"/>
      <c r="AE71" s="101"/>
      <c r="AF71" s="25"/>
      <c r="AG71" s="101"/>
      <c r="AH71" s="101"/>
    </row>
    <row r="72" spans="1:34" s="8" customFormat="1" ht="69.95" customHeight="1" x14ac:dyDescent="0.15">
      <c r="A72" s="83" t="s">
        <v>83</v>
      </c>
      <c r="B72" s="86" t="s">
        <v>83</v>
      </c>
      <c r="C72" s="82">
        <f t="shared" si="31"/>
        <v>44965</v>
      </c>
      <c r="D72" s="80" t="str">
        <f t="shared" si="32"/>
        <v>水</v>
      </c>
      <c r="E72" s="58">
        <f t="shared" si="33"/>
        <v>44967</v>
      </c>
      <c r="F72" s="80" t="str">
        <f t="shared" si="34"/>
        <v>金</v>
      </c>
      <c r="G72" s="81">
        <v>44967</v>
      </c>
      <c r="H72" s="80" t="str">
        <f t="shared" si="35"/>
        <v>金</v>
      </c>
      <c r="I72" s="58">
        <f t="shared" si="36"/>
        <v>44970</v>
      </c>
      <c r="J72" s="97">
        <v>44986</v>
      </c>
      <c r="K72" s="58">
        <v>44999</v>
      </c>
      <c r="L72" s="58">
        <f t="shared" si="37"/>
        <v>45016</v>
      </c>
      <c r="M72" s="58">
        <f t="shared" si="38"/>
        <v>45015</v>
      </c>
      <c r="N72" s="58">
        <f t="shared" si="39"/>
        <v>45016</v>
      </c>
      <c r="O72" s="58">
        <f t="shared" si="40"/>
        <v>45016</v>
      </c>
      <c r="P72" s="58">
        <f t="shared" si="41"/>
        <v>45010</v>
      </c>
      <c r="Q72" s="58">
        <f t="shared" si="42"/>
        <v>45017</v>
      </c>
      <c r="R72" s="58">
        <f t="shared" si="43"/>
        <v>45020</v>
      </c>
      <c r="S72" s="59">
        <f t="shared" si="44"/>
        <v>45014</v>
      </c>
      <c r="U72" s="60"/>
      <c r="V72" s="60"/>
      <c r="W72" s="60"/>
      <c r="AC72" s="25"/>
      <c r="AD72" s="103"/>
      <c r="AE72" s="103"/>
      <c r="AF72" s="25"/>
      <c r="AG72" s="103"/>
      <c r="AH72" s="103"/>
    </row>
    <row r="73" spans="1:34" s="8" customFormat="1" ht="69.75" customHeight="1" x14ac:dyDescent="0.15">
      <c r="A73" s="83" t="s">
        <v>83</v>
      </c>
      <c r="B73" s="86" t="s">
        <v>83</v>
      </c>
      <c r="C73" s="82">
        <f t="shared" si="31"/>
        <v>44972</v>
      </c>
      <c r="D73" s="80" t="str">
        <f t="shared" si="32"/>
        <v>水</v>
      </c>
      <c r="E73" s="58">
        <f t="shared" si="33"/>
        <v>44974</v>
      </c>
      <c r="F73" s="80" t="str">
        <f t="shared" si="34"/>
        <v>金</v>
      </c>
      <c r="G73" s="81">
        <v>44974</v>
      </c>
      <c r="H73" s="80" t="str">
        <f t="shared" si="35"/>
        <v>金</v>
      </c>
      <c r="I73" s="58">
        <f t="shared" si="36"/>
        <v>44977</v>
      </c>
      <c r="J73" s="97">
        <v>44986</v>
      </c>
      <c r="K73" s="58">
        <v>44999</v>
      </c>
      <c r="L73" s="58">
        <f t="shared" si="37"/>
        <v>45016</v>
      </c>
      <c r="M73" s="58">
        <f t="shared" si="38"/>
        <v>45015</v>
      </c>
      <c r="N73" s="58">
        <f t="shared" si="39"/>
        <v>45016</v>
      </c>
      <c r="O73" s="58">
        <f t="shared" si="40"/>
        <v>45016</v>
      </c>
      <c r="P73" s="58">
        <f t="shared" si="41"/>
        <v>45010</v>
      </c>
      <c r="Q73" s="58">
        <f t="shared" si="42"/>
        <v>45017</v>
      </c>
      <c r="R73" s="58">
        <f t="shared" si="43"/>
        <v>45020</v>
      </c>
      <c r="S73" s="59">
        <f t="shared" si="44"/>
        <v>45014</v>
      </c>
      <c r="U73" s="60"/>
      <c r="V73" s="60"/>
      <c r="W73" s="60"/>
    </row>
    <row r="74" spans="1:34" s="8" customFormat="1" ht="30.75" customHeight="1" x14ac:dyDescent="0.15">
      <c r="A74" s="83" t="s">
        <v>83</v>
      </c>
      <c r="B74" s="86" t="s">
        <v>83</v>
      </c>
      <c r="C74" s="82">
        <f t="shared" ref="C74" si="45">+E74-2</f>
        <v>44979</v>
      </c>
      <c r="D74" s="80" t="str">
        <f t="shared" ref="D74" si="46">TEXT(C74,"aaa")</f>
        <v>水</v>
      </c>
      <c r="E74" s="58">
        <f t="shared" ref="E74" si="47">G74</f>
        <v>44981</v>
      </c>
      <c r="F74" s="80" t="str">
        <f t="shared" ref="F74" si="48">TEXT(E74,"aaa")</f>
        <v>金</v>
      </c>
      <c r="G74" s="81">
        <v>44981</v>
      </c>
      <c r="H74" s="80" t="str">
        <f t="shared" ref="H74" si="49">TEXT(G74,"aaa")</f>
        <v>金</v>
      </c>
      <c r="I74" s="58">
        <f t="shared" ref="I74" si="50">G74+3</f>
        <v>44984</v>
      </c>
      <c r="J74" s="97">
        <v>44993</v>
      </c>
      <c r="K74" s="58">
        <v>45006</v>
      </c>
      <c r="L74" s="58">
        <f t="shared" ref="L74" si="51">K74+17</f>
        <v>45023</v>
      </c>
      <c r="M74" s="58">
        <f t="shared" ref="M74" si="52">K74+16</f>
        <v>45022</v>
      </c>
      <c r="N74" s="58">
        <f t="shared" ref="N74" si="53">K74+17</f>
        <v>45023</v>
      </c>
      <c r="O74" s="58">
        <f t="shared" ref="O74" si="54">K74+17</f>
        <v>45023</v>
      </c>
      <c r="P74" s="58">
        <f t="shared" ref="P74" si="55">K74+11</f>
        <v>45017</v>
      </c>
      <c r="Q74" s="58">
        <f t="shared" ref="Q74" si="56">K74+18</f>
        <v>45024</v>
      </c>
      <c r="R74" s="58">
        <f t="shared" ref="R74" si="57">K74+21</f>
        <v>45027</v>
      </c>
      <c r="S74" s="59">
        <f t="shared" ref="S74" si="58">K74+15</f>
        <v>45021</v>
      </c>
    </row>
    <row r="75" spans="1:34" s="8" customFormat="1" ht="30.75" customHeight="1" x14ac:dyDescent="0.15">
      <c r="A75" s="83" t="s">
        <v>83</v>
      </c>
      <c r="B75" s="86" t="s">
        <v>83</v>
      </c>
      <c r="C75" s="82">
        <f t="shared" ref="C75" si="59">+E75-2</f>
        <v>44986</v>
      </c>
      <c r="D75" s="80" t="str">
        <f t="shared" ref="D75" si="60">TEXT(C75,"aaa")</f>
        <v>水</v>
      </c>
      <c r="E75" s="58">
        <f t="shared" ref="E75" si="61">G75</f>
        <v>44988</v>
      </c>
      <c r="F75" s="80" t="str">
        <f t="shared" ref="F75" si="62">TEXT(E75,"aaa")</f>
        <v>金</v>
      </c>
      <c r="G75" s="81">
        <v>44988</v>
      </c>
      <c r="H75" s="80" t="str">
        <f t="shared" ref="H75" si="63">TEXT(G75,"aaa")</f>
        <v>金</v>
      </c>
      <c r="I75" s="58">
        <f t="shared" ref="I75" si="64">G75+3</f>
        <v>44991</v>
      </c>
      <c r="J75" s="97">
        <v>45000</v>
      </c>
      <c r="K75" s="58">
        <v>45013</v>
      </c>
      <c r="L75" s="58">
        <f t="shared" ref="L75" si="65">K75+17</f>
        <v>45030</v>
      </c>
      <c r="M75" s="58">
        <f t="shared" ref="M75" si="66">K75+16</f>
        <v>45029</v>
      </c>
      <c r="N75" s="58">
        <f t="shared" ref="N75" si="67">K75+17</f>
        <v>45030</v>
      </c>
      <c r="O75" s="58">
        <f t="shared" ref="O75" si="68">K75+17</f>
        <v>45030</v>
      </c>
      <c r="P75" s="58">
        <f t="shared" ref="P75" si="69">K75+11</f>
        <v>45024</v>
      </c>
      <c r="Q75" s="58">
        <f t="shared" ref="Q75" si="70">K75+18</f>
        <v>45031</v>
      </c>
      <c r="R75" s="58">
        <f t="shared" ref="R75" si="71">K75+21</f>
        <v>45034</v>
      </c>
      <c r="S75" s="59">
        <f t="shared" ref="S75" si="72">K75+15</f>
        <v>45028</v>
      </c>
    </row>
    <row r="76" spans="1:34" s="8" customFormat="1" ht="30.75" customHeight="1" x14ac:dyDescent="0.15">
      <c r="A76" s="61" t="s">
        <v>49</v>
      </c>
      <c r="B76" s="62"/>
      <c r="C76" s="50"/>
      <c r="D76" s="62"/>
      <c r="E76" s="64"/>
      <c r="F76" s="62"/>
      <c r="G76" s="63"/>
      <c r="H76" s="62"/>
      <c r="I76" s="62"/>
      <c r="J76" s="64"/>
      <c r="K76" s="64"/>
      <c r="L76" s="64"/>
      <c r="M76" s="64"/>
      <c r="N76" s="64"/>
      <c r="O76" s="64"/>
      <c r="P76" s="64"/>
      <c r="Q76" s="64"/>
      <c r="R76" s="64"/>
      <c r="S76" s="64"/>
    </row>
    <row r="77" spans="1:34" s="8" customFormat="1" ht="30.75" customHeight="1" x14ac:dyDescent="0.15">
      <c r="Q77" s="31"/>
      <c r="R77" s="31"/>
    </row>
    <row r="78" spans="1:34" s="8" customFormat="1" ht="30.75" customHeight="1" x14ac:dyDescent="0.15">
      <c r="Q78" s="31"/>
      <c r="R78" s="31"/>
    </row>
    <row r="79" spans="1:34" s="8" customFormat="1" ht="30.75" customHeight="1" x14ac:dyDescent="0.15">
      <c r="Q79" s="31"/>
      <c r="R79" s="31"/>
    </row>
    <row r="80" spans="1:34" s="8" customFormat="1" ht="30.75" customHeight="1" x14ac:dyDescent="0.15">
      <c r="Q80" s="31"/>
      <c r="R80" s="31"/>
    </row>
    <row r="81" spans="1:31" s="8" customFormat="1" ht="30.75" customHeight="1" x14ac:dyDescent="0.15">
      <c r="Q81" s="31"/>
      <c r="R81" s="31"/>
    </row>
    <row r="82" spans="1:31" s="8" customFormat="1" ht="30.75" customHeight="1" x14ac:dyDescent="0.15">
      <c r="Q82" s="31"/>
      <c r="R82" s="31"/>
    </row>
    <row r="83" spans="1:31" s="8" customFormat="1" ht="30.75" customHeight="1" x14ac:dyDescent="0.15">
      <c r="Q83" s="31"/>
      <c r="R83" s="31"/>
    </row>
    <row r="84" spans="1:31" s="8" customFormat="1" ht="30.75" customHeight="1" x14ac:dyDescent="0.15">
      <c r="Q84" s="31"/>
      <c r="R84" s="31"/>
    </row>
    <row r="85" spans="1:31" s="8" customFormat="1" ht="30.75" customHeight="1" x14ac:dyDescent="0.15">
      <c r="Q85" s="31"/>
      <c r="R85" s="31"/>
    </row>
    <row r="86" spans="1:31" s="8" customFormat="1" ht="30.75" customHeight="1" x14ac:dyDescent="0.15">
      <c r="Q86" s="31"/>
      <c r="R86" s="31"/>
    </row>
    <row r="87" spans="1:31" s="8" customFormat="1" ht="30.75" customHeight="1" x14ac:dyDescent="0.15">
      <c r="Q87" s="31"/>
      <c r="R87" s="31"/>
    </row>
    <row r="88" spans="1:31" s="8" customFormat="1" ht="30.75" customHeight="1" x14ac:dyDescent="0.15">
      <c r="Q88" s="31"/>
      <c r="R88" s="31"/>
      <c r="AD88" s="33"/>
    </row>
    <row r="89" spans="1:31" s="8" customFormat="1" ht="30.75" customHeight="1" x14ac:dyDescent="0.15">
      <c r="Q89" s="31"/>
      <c r="R89" s="31"/>
      <c r="AD89" s="33"/>
    </row>
    <row r="90" spans="1:31" s="8" customFormat="1" ht="30.75" customHeight="1" x14ac:dyDescent="0.15">
      <c r="Q90" s="31"/>
      <c r="R90" s="31"/>
      <c r="AD90" s="33"/>
    </row>
    <row r="91" spans="1:31" s="8" customFormat="1" ht="30.75" customHeight="1" x14ac:dyDescent="0.15">
      <c r="Q91" s="32"/>
      <c r="R91" s="32"/>
      <c r="AD91" s="33"/>
    </row>
    <row r="92" spans="1:31" s="8" customFormat="1" ht="30.75" customHeight="1" x14ac:dyDescent="0.15">
      <c r="Q92" s="32"/>
      <c r="R92" s="32"/>
      <c r="AD92" s="33"/>
    </row>
    <row r="93" spans="1:31" s="8" customFormat="1" ht="30.75" customHeight="1" x14ac:dyDescent="0.15">
      <c r="Q93" s="32"/>
      <c r="R93" s="32"/>
      <c r="T93" s="9"/>
      <c r="AD93" s="33"/>
    </row>
    <row r="94" spans="1:31" s="8" customFormat="1" ht="30.75" customHeight="1" x14ac:dyDescent="0.15">
      <c r="Q94" s="32"/>
      <c r="R94" s="32"/>
      <c r="T94" s="10"/>
      <c r="AD94" s="33"/>
    </row>
    <row r="95" spans="1:31" s="8" customFormat="1" ht="48.75" customHeight="1" x14ac:dyDescent="0.25">
      <c r="Q95" s="32"/>
      <c r="R95" s="32"/>
      <c r="T95" s="35"/>
      <c r="Z95" s="3"/>
      <c r="AA95" s="3"/>
      <c r="AB95" s="3"/>
      <c r="AC95" s="3"/>
      <c r="AD95" s="33"/>
    </row>
    <row r="96" spans="1:31" s="9" customFormat="1" ht="48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32"/>
      <c r="R96" s="32"/>
      <c r="S96" s="8"/>
      <c r="T96" s="65"/>
      <c r="Z96" s="3"/>
      <c r="AA96" s="3"/>
      <c r="AB96" s="3"/>
      <c r="AC96" s="3"/>
      <c r="AD96" s="33"/>
      <c r="AE96" s="8"/>
    </row>
    <row r="97" spans="1:256" s="10" customFormat="1" ht="48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32"/>
      <c r="R97" s="32"/>
      <c r="S97" s="8"/>
      <c r="T97" s="65"/>
      <c r="W97" s="3"/>
      <c r="X97" s="3"/>
      <c r="Y97" s="3"/>
      <c r="Z97" s="3"/>
      <c r="AA97" s="3"/>
      <c r="AB97" s="3"/>
      <c r="AC97" s="3"/>
      <c r="AD97" s="3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</row>
    <row r="98" spans="1:256" s="3" customFormat="1" ht="30.75" customHeight="1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32"/>
      <c r="R98" s="32"/>
      <c r="S98" s="8"/>
      <c r="T98" s="65"/>
      <c r="AB98" s="5"/>
      <c r="AC98" s="5"/>
      <c r="AD98" s="5"/>
      <c r="AE98" s="5"/>
      <c r="AF98" s="33"/>
    </row>
    <row r="99" spans="1:256" s="65" customFormat="1" ht="13.5" customHeight="1" x14ac:dyDescent="0.1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32"/>
      <c r="R99" s="32"/>
      <c r="S99" s="9"/>
    </row>
    <row r="100" spans="1:256" s="65" customFormat="1" ht="13.5" customHeight="1" x14ac:dyDescent="0.1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68"/>
    </row>
    <row r="101" spans="1:256" s="65" customFormat="1" ht="13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5"/>
      <c r="T101"/>
    </row>
    <row r="102" spans="1:256" s="65" customFormat="1" ht="13.5" customHeight="1" x14ac:dyDescent="0.15">
      <c r="A102" s="180" t="s">
        <v>50</v>
      </c>
      <c r="B102" s="180"/>
      <c r="C102" s="180"/>
      <c r="D102" s="180"/>
      <c r="E102" s="180"/>
      <c r="F102" s="180"/>
      <c r="T102"/>
    </row>
    <row r="103" spans="1:256" s="68" customFormat="1" ht="60" customHeight="1" x14ac:dyDescent="0.15">
      <c r="A103" s="180"/>
      <c r="B103" s="180"/>
      <c r="C103" s="180"/>
      <c r="D103" s="180"/>
      <c r="E103" s="180"/>
      <c r="F103" s="180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/>
    </row>
    <row r="104" spans="1:256" ht="104.25" customHeight="1" x14ac:dyDescent="0.15">
      <c r="A104" s="180"/>
      <c r="B104" s="180"/>
      <c r="C104" s="180"/>
      <c r="D104" s="180"/>
      <c r="E104" s="180"/>
      <c r="F104" s="180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</row>
    <row r="105" spans="1:256" ht="37.5" customHeight="1" x14ac:dyDescent="0.15">
      <c r="A105" s="180"/>
      <c r="B105" s="180"/>
      <c r="C105" s="180"/>
      <c r="D105" s="180"/>
      <c r="E105" s="180"/>
      <c r="F105" s="180"/>
      <c r="G105" s="65"/>
      <c r="H105" s="65"/>
      <c r="I105" s="66"/>
      <c r="J105" s="65"/>
      <c r="K105" s="65"/>
      <c r="L105" s="65"/>
      <c r="M105" s="65"/>
      <c r="N105" s="65"/>
      <c r="O105" s="65"/>
      <c r="P105" s="65"/>
      <c r="Q105" s="65"/>
      <c r="R105" s="65"/>
      <c r="S105" s="65"/>
    </row>
    <row r="106" spans="1:256" ht="104.25" customHeight="1" thickBot="1" x14ac:dyDescent="0.2">
      <c r="A106" s="67" t="s">
        <v>16</v>
      </c>
      <c r="B106" s="181" t="s">
        <v>51</v>
      </c>
      <c r="C106" s="182"/>
      <c r="D106" s="182"/>
      <c r="E106" s="182"/>
      <c r="F106" s="182"/>
      <c r="G106" s="182"/>
      <c r="H106" s="183"/>
      <c r="I106" s="184" t="s">
        <v>52</v>
      </c>
      <c r="J106" s="185"/>
      <c r="K106" s="185"/>
      <c r="L106" s="185"/>
      <c r="M106" s="186"/>
      <c r="N106" s="68"/>
      <c r="O106" s="68"/>
      <c r="P106" s="68"/>
      <c r="Q106" s="68"/>
      <c r="R106" s="68"/>
      <c r="S106" s="68"/>
    </row>
    <row r="107" spans="1:256" ht="37.5" customHeight="1" thickTop="1" x14ac:dyDescent="0.15">
      <c r="A107" s="172" t="s">
        <v>55</v>
      </c>
      <c r="B107" s="174" t="s">
        <v>57</v>
      </c>
      <c r="C107" s="175"/>
      <c r="D107" s="175"/>
      <c r="E107" s="175"/>
      <c r="F107" s="175"/>
      <c r="G107" s="175"/>
      <c r="H107" s="176"/>
      <c r="I107" s="69" t="s">
        <v>58</v>
      </c>
      <c r="J107" s="70"/>
      <c r="K107" s="70"/>
      <c r="L107" s="70"/>
      <c r="M107" s="71" t="s">
        <v>59</v>
      </c>
    </row>
    <row r="108" spans="1:256" ht="49.5" thickBot="1" x14ac:dyDescent="0.2">
      <c r="A108" s="173"/>
      <c r="B108" s="177"/>
      <c r="C108" s="178"/>
      <c r="D108" s="178"/>
      <c r="E108" s="178"/>
      <c r="F108" s="178"/>
      <c r="G108" s="178"/>
      <c r="H108" s="179"/>
      <c r="I108" s="72" t="s">
        <v>64</v>
      </c>
      <c r="J108" s="73"/>
      <c r="K108" s="73"/>
      <c r="L108" s="73"/>
      <c r="M108" s="74"/>
      <c r="N108" s="75"/>
    </row>
    <row r="109" spans="1:256" ht="49.5" thickTop="1" x14ac:dyDescent="0.15">
      <c r="A109" s="172" t="s">
        <v>56</v>
      </c>
      <c r="B109" s="174" t="s">
        <v>60</v>
      </c>
      <c r="C109" s="175"/>
      <c r="D109" s="175"/>
      <c r="E109" s="175"/>
      <c r="F109" s="175"/>
      <c r="G109" s="175"/>
      <c r="H109" s="176"/>
      <c r="I109" s="69" t="s">
        <v>61</v>
      </c>
      <c r="J109" s="70"/>
      <c r="K109" s="70"/>
      <c r="L109" s="70"/>
      <c r="M109" s="71" t="s">
        <v>62</v>
      </c>
    </row>
    <row r="110" spans="1:256" ht="48.75" x14ac:dyDescent="0.15">
      <c r="A110" s="173"/>
      <c r="B110" s="177"/>
      <c r="C110" s="178"/>
      <c r="D110" s="178"/>
      <c r="E110" s="178"/>
      <c r="F110" s="178"/>
      <c r="G110" s="178"/>
      <c r="H110" s="179"/>
      <c r="I110" s="76" t="s">
        <v>63</v>
      </c>
      <c r="J110" s="73"/>
      <c r="K110" s="73"/>
      <c r="L110" s="73"/>
      <c r="M110" s="74"/>
    </row>
  </sheetData>
  <mergeCells count="67">
    <mergeCell ref="T58:T60"/>
    <mergeCell ref="U61:U63"/>
    <mergeCell ref="V61:V63"/>
    <mergeCell ref="W61:W63"/>
    <mergeCell ref="AD61:AE61"/>
    <mergeCell ref="A109:A110"/>
    <mergeCell ref="B109:H110"/>
    <mergeCell ref="AG61:AH61"/>
    <mergeCell ref="G67:H67"/>
    <mergeCell ref="A102:F105"/>
    <mergeCell ref="B106:H106"/>
    <mergeCell ref="I106:M106"/>
    <mergeCell ref="O64:O66"/>
    <mergeCell ref="P64:P66"/>
    <mergeCell ref="Q64:Q66"/>
    <mergeCell ref="R64:R66"/>
    <mergeCell ref="S64:S66"/>
    <mergeCell ref="A107:A108"/>
    <mergeCell ref="B107:H108"/>
    <mergeCell ref="O59:S59"/>
    <mergeCell ref="A63:A67"/>
    <mergeCell ref="B63:B67"/>
    <mergeCell ref="C63:D63"/>
    <mergeCell ref="E63:F63"/>
    <mergeCell ref="G63:H63"/>
    <mergeCell ref="K63:S63"/>
    <mergeCell ref="C64:D66"/>
    <mergeCell ref="E64:F66"/>
    <mergeCell ref="G64:H66"/>
    <mergeCell ref="I64:I66"/>
    <mergeCell ref="J64:J66"/>
    <mergeCell ref="K64:K66"/>
    <mergeCell ref="L64:L66"/>
    <mergeCell ref="M64:M66"/>
    <mergeCell ref="N64:N66"/>
    <mergeCell ref="A5:A9"/>
    <mergeCell ref="B5:B9"/>
    <mergeCell ref="C5:D5"/>
    <mergeCell ref="E5:F5"/>
    <mergeCell ref="G5:H5"/>
    <mergeCell ref="C6:D8"/>
    <mergeCell ref="E6:F8"/>
    <mergeCell ref="G6:H8"/>
    <mergeCell ref="M6:M8"/>
    <mergeCell ref="V6:V8"/>
    <mergeCell ref="W6:W8"/>
    <mergeCell ref="AD6:AE6"/>
    <mergeCell ref="O1:S1"/>
    <mergeCell ref="I5:S5"/>
    <mergeCell ref="N6:N8"/>
    <mergeCell ref="O6:O8"/>
    <mergeCell ref="B41:F41"/>
    <mergeCell ref="G41:N41"/>
    <mergeCell ref="A42:A43"/>
    <mergeCell ref="B42:F43"/>
    <mergeCell ref="AG6:AH6"/>
    <mergeCell ref="G9:H9"/>
    <mergeCell ref="I9:J9"/>
    <mergeCell ref="P6:P8"/>
    <mergeCell ref="Q6:Q8"/>
    <mergeCell ref="R6:R8"/>
    <mergeCell ref="S6:S8"/>
    <mergeCell ref="T6:T8"/>
    <mergeCell ref="U6:U8"/>
    <mergeCell ref="I6:J8"/>
    <mergeCell ref="K6:K8"/>
    <mergeCell ref="L6:L8"/>
  </mergeCells>
  <phoneticPr fontId="2"/>
  <pageMargins left="0.9055118110236221" right="0.31496062992125984" top="0.55118110236220474" bottom="0.35433070866141736" header="0.31496062992125984" footer="0.31496062992125984"/>
  <pageSetup paperSize="9" scale="23" fitToHeight="0" orientation="landscape" r:id="rId1"/>
  <rowBreaks count="2" manualBreakCount="2">
    <brk id="50" max="19" man="1"/>
    <brk id="10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ロサンゼルスロングビーチ(西)</vt:lpstr>
      <vt:lpstr>'ロサンゼルスロングビーチ(西)'!Print_Area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2025-05-12T09:17:59Z</cp:lastPrinted>
  <dcterms:created xsi:type="dcterms:W3CDTF">2016-03-18T07:26:58Z</dcterms:created>
  <dcterms:modified xsi:type="dcterms:W3CDTF">2025-06-19T04:14:06Z</dcterms:modified>
</cp:coreProperties>
</file>